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P:\A.Zdenek\Losina\Projekt\PDPS\Rozpocet + VV\"/>
    </mc:Choice>
  </mc:AlternateContent>
  <xr:revisionPtr revIDLastSave="0" documentId="8_{7776C3F9-5824-4F13-A952-62B16690CB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SO 310 -  Dešťová kanalizace" sheetId="2" r:id="rId2"/>
    <sheet name="DSO 310.1 - Dešťová kanal..." sheetId="3" r:id="rId3"/>
    <sheet name="SO 320 - Přeložka jednotn..." sheetId="4" r:id="rId4"/>
    <sheet name="SO 330 - Přeložka vodovodu" sheetId="5" r:id="rId5"/>
    <sheet name="VON - VON" sheetId="6" r:id="rId6"/>
  </sheets>
  <definedNames>
    <definedName name="_xlnm._FilterDatabase" localSheetId="2" hidden="1">'DSO 310.1 - Dešťová kanal...'!$C$121:$K$591</definedName>
    <definedName name="_xlnm._FilterDatabase" localSheetId="1" hidden="1">'SO 310 -  Dešťová kanalizace'!$C$126:$K$1122</definedName>
    <definedName name="_xlnm._FilterDatabase" localSheetId="3" hidden="1">'SO 320 - Přeložka jednotn...'!$C$120:$K$327</definedName>
    <definedName name="_xlnm._FilterDatabase" localSheetId="4" hidden="1">'SO 330 - Přeložka vodovodu'!$C$120:$K$373</definedName>
    <definedName name="_xlnm._FilterDatabase" localSheetId="5" hidden="1">'VON - VON'!$C$120:$K$171</definedName>
    <definedName name="_xlnm.Print_Titles" localSheetId="2">'DSO 310.1 - Dešťová kanal...'!$121:$121</definedName>
    <definedName name="_xlnm.Print_Titles" localSheetId="0">'Rekapitulace stavby'!$92:$92</definedName>
    <definedName name="_xlnm.Print_Titles" localSheetId="1">'SO 310 -  Dešťová kanalizace'!$126:$126</definedName>
    <definedName name="_xlnm.Print_Titles" localSheetId="3">'SO 320 - Přeložka jednotn...'!$120:$120</definedName>
    <definedName name="_xlnm.Print_Titles" localSheetId="4">'SO 330 - Přeložka vodovodu'!$120:$120</definedName>
    <definedName name="_xlnm.Print_Titles" localSheetId="5">'VON - VON'!$120:$120</definedName>
    <definedName name="_xlnm.Print_Area" localSheetId="2">'DSO 310.1 - Dešťová kanal...'!$C$4:$J$39,'DSO 310.1 - Dešťová kanal...'!$C$50:$J$76,'DSO 310.1 - Dešťová kanal...'!$C$82:$J$103,'DSO 310.1 - Dešťová kanal...'!$C$109:$K$591</definedName>
    <definedName name="_xlnm.Print_Area" localSheetId="0">'Rekapitulace stavby'!$D$4:$AO$76,'Rekapitulace stavby'!$C$82:$AQ$100</definedName>
    <definedName name="_xlnm.Print_Area" localSheetId="1">'SO 310 -  Dešťová kanalizace'!$C$4:$J$39,'SO 310 -  Dešťová kanalizace'!$C$50:$J$76,'SO 310 -  Dešťová kanalizace'!$C$82:$J$108,'SO 310 -  Dešťová kanalizace'!$C$114:$K$1122</definedName>
    <definedName name="_xlnm.Print_Area" localSheetId="3">'SO 320 - Přeložka jednotn...'!$C$4:$J$39,'SO 320 - Přeložka jednotn...'!$C$50:$J$76,'SO 320 - Přeložka jednotn...'!$C$82:$J$102,'SO 320 - Přeložka jednotn...'!$C$108:$K$327</definedName>
    <definedName name="_xlnm.Print_Area" localSheetId="4">'SO 330 - Přeložka vodovodu'!$C$4:$J$39,'SO 330 - Přeložka vodovodu'!$C$50:$J$76,'SO 330 - Přeložka vodovodu'!$C$82:$J$102,'SO 330 - Přeložka vodovodu'!$C$108:$K$373</definedName>
    <definedName name="_xlnm.Print_Area" localSheetId="5">'VON - VON'!$C$4:$J$39,'VON - VON'!$C$50:$J$76,'VON - VON'!$C$82:$J$102,'VON - VON'!$C$108:$K$171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/>
  <c r="J35" i="6"/>
  <c r="AX99" i="1" s="1"/>
  <c r="BI169" i="6"/>
  <c r="BH169" i="6"/>
  <c r="BG169" i="6"/>
  <c r="BF169" i="6"/>
  <c r="T169" i="6"/>
  <c r="T168" i="6"/>
  <c r="R169" i="6"/>
  <c r="R168" i="6" s="1"/>
  <c r="P169" i="6"/>
  <c r="P168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J118" i="6"/>
  <c r="F117" i="6"/>
  <c r="F115" i="6"/>
  <c r="E113" i="6"/>
  <c r="J92" i="6"/>
  <c r="F91" i="6"/>
  <c r="F89" i="6"/>
  <c r="E87" i="6"/>
  <c r="J21" i="6"/>
  <c r="E21" i="6"/>
  <c r="J117" i="6"/>
  <c r="J20" i="6"/>
  <c r="J18" i="6"/>
  <c r="E18" i="6"/>
  <c r="F92" i="6"/>
  <c r="J17" i="6"/>
  <c r="J12" i="6"/>
  <c r="J115" i="6"/>
  <c r="E7" i="6"/>
  <c r="E85" i="6" s="1"/>
  <c r="J37" i="5"/>
  <c r="J36" i="5"/>
  <c r="AY98" i="1"/>
  <c r="J35" i="5"/>
  <c r="AX98" i="1" s="1"/>
  <c r="BI372" i="5"/>
  <c r="BH372" i="5"/>
  <c r="BG372" i="5"/>
  <c r="BF372" i="5"/>
  <c r="T372" i="5"/>
  <c r="T371" i="5"/>
  <c r="R372" i="5"/>
  <c r="R371" i="5" s="1"/>
  <c r="P372" i="5"/>
  <c r="P371" i="5"/>
  <c r="BI368" i="5"/>
  <c r="BH368" i="5"/>
  <c r="BG368" i="5"/>
  <c r="BF368" i="5"/>
  <c r="T368" i="5"/>
  <c r="R368" i="5"/>
  <c r="P368" i="5"/>
  <c r="BI363" i="5"/>
  <c r="BH363" i="5"/>
  <c r="BG363" i="5"/>
  <c r="BF363" i="5"/>
  <c r="T363" i="5"/>
  <c r="R363" i="5"/>
  <c r="P363" i="5"/>
  <c r="BI358" i="5"/>
  <c r="BH358" i="5"/>
  <c r="BG358" i="5"/>
  <c r="BF358" i="5"/>
  <c r="T358" i="5"/>
  <c r="R358" i="5"/>
  <c r="P358" i="5"/>
  <c r="BI353" i="5"/>
  <c r="BH353" i="5"/>
  <c r="BG353" i="5"/>
  <c r="BF353" i="5"/>
  <c r="T353" i="5"/>
  <c r="R353" i="5"/>
  <c r="P353" i="5"/>
  <c r="BI348" i="5"/>
  <c r="BH348" i="5"/>
  <c r="BG348" i="5"/>
  <c r="BF348" i="5"/>
  <c r="T348" i="5"/>
  <c r="R348" i="5"/>
  <c r="P348" i="5"/>
  <c r="BI343" i="5"/>
  <c r="BH343" i="5"/>
  <c r="BG343" i="5"/>
  <c r="BF343" i="5"/>
  <c r="T343" i="5"/>
  <c r="R343" i="5"/>
  <c r="P343" i="5"/>
  <c r="BI338" i="5"/>
  <c r="BH338" i="5"/>
  <c r="BG338" i="5"/>
  <c r="BF338" i="5"/>
  <c r="T338" i="5"/>
  <c r="R338" i="5"/>
  <c r="P338" i="5"/>
  <c r="BI333" i="5"/>
  <c r="BH333" i="5"/>
  <c r="BG333" i="5"/>
  <c r="BF333" i="5"/>
  <c r="T333" i="5"/>
  <c r="R333" i="5"/>
  <c r="P333" i="5"/>
  <c r="BI328" i="5"/>
  <c r="BH328" i="5"/>
  <c r="BG328" i="5"/>
  <c r="BF328" i="5"/>
  <c r="T328" i="5"/>
  <c r="R328" i="5"/>
  <c r="P328" i="5"/>
  <c r="BI325" i="5"/>
  <c r="BH325" i="5"/>
  <c r="BG325" i="5"/>
  <c r="BF325" i="5"/>
  <c r="T325" i="5"/>
  <c r="R325" i="5"/>
  <c r="P325" i="5"/>
  <c r="BI320" i="5"/>
  <c r="BH320" i="5"/>
  <c r="BG320" i="5"/>
  <c r="BF320" i="5"/>
  <c r="T320" i="5"/>
  <c r="R320" i="5"/>
  <c r="P320" i="5"/>
  <c r="BI315" i="5"/>
  <c r="BH315" i="5"/>
  <c r="BG315" i="5"/>
  <c r="BF315" i="5"/>
  <c r="T315" i="5"/>
  <c r="R315" i="5"/>
  <c r="P315" i="5"/>
  <c r="BI310" i="5"/>
  <c r="BH310" i="5"/>
  <c r="BG310" i="5"/>
  <c r="BF310" i="5"/>
  <c r="T310" i="5"/>
  <c r="R310" i="5"/>
  <c r="P310" i="5"/>
  <c r="BI305" i="5"/>
  <c r="BH305" i="5"/>
  <c r="BG305" i="5"/>
  <c r="BF305" i="5"/>
  <c r="T305" i="5"/>
  <c r="R305" i="5"/>
  <c r="P305" i="5"/>
  <c r="BI300" i="5"/>
  <c r="BH300" i="5"/>
  <c r="BG300" i="5"/>
  <c r="BF300" i="5"/>
  <c r="T300" i="5"/>
  <c r="R300" i="5"/>
  <c r="P300" i="5"/>
  <c r="BI295" i="5"/>
  <c r="BH295" i="5"/>
  <c r="BG295" i="5"/>
  <c r="BF295" i="5"/>
  <c r="T295" i="5"/>
  <c r="R295" i="5"/>
  <c r="P295" i="5"/>
  <c r="BI290" i="5"/>
  <c r="BH290" i="5"/>
  <c r="BG290" i="5"/>
  <c r="BF290" i="5"/>
  <c r="T290" i="5"/>
  <c r="R290" i="5"/>
  <c r="P290" i="5"/>
  <c r="BI287" i="5"/>
  <c r="BH287" i="5"/>
  <c r="BG287" i="5"/>
  <c r="BF287" i="5"/>
  <c r="T287" i="5"/>
  <c r="R287" i="5"/>
  <c r="P287" i="5"/>
  <c r="BI282" i="5"/>
  <c r="BH282" i="5"/>
  <c r="BG282" i="5"/>
  <c r="BF282" i="5"/>
  <c r="T282" i="5"/>
  <c r="R282" i="5"/>
  <c r="P282" i="5"/>
  <c r="BI279" i="5"/>
  <c r="BH279" i="5"/>
  <c r="BG279" i="5"/>
  <c r="BF279" i="5"/>
  <c r="T279" i="5"/>
  <c r="R279" i="5"/>
  <c r="P279" i="5"/>
  <c r="BI274" i="5"/>
  <c r="BH274" i="5"/>
  <c r="BG274" i="5"/>
  <c r="BF274" i="5"/>
  <c r="T274" i="5"/>
  <c r="R274" i="5"/>
  <c r="P274" i="5"/>
  <c r="BI271" i="5"/>
  <c r="BH271" i="5"/>
  <c r="BG271" i="5"/>
  <c r="BF271" i="5"/>
  <c r="T271" i="5"/>
  <c r="R271" i="5"/>
  <c r="P271" i="5"/>
  <c r="BI266" i="5"/>
  <c r="BH266" i="5"/>
  <c r="BG266" i="5"/>
  <c r="BF266" i="5"/>
  <c r="T266" i="5"/>
  <c r="R266" i="5"/>
  <c r="P266" i="5"/>
  <c r="BI261" i="5"/>
  <c r="BH261" i="5"/>
  <c r="BG261" i="5"/>
  <c r="BF261" i="5"/>
  <c r="T261" i="5"/>
  <c r="R261" i="5"/>
  <c r="P261" i="5"/>
  <c r="BI256" i="5"/>
  <c r="BH256" i="5"/>
  <c r="BG256" i="5"/>
  <c r="BF256" i="5"/>
  <c r="T256" i="5"/>
  <c r="R256" i="5"/>
  <c r="P256" i="5"/>
  <c r="BI251" i="5"/>
  <c r="BH251" i="5"/>
  <c r="BG251" i="5"/>
  <c r="BF251" i="5"/>
  <c r="T251" i="5"/>
  <c r="R251" i="5"/>
  <c r="P251" i="5"/>
  <c r="BI246" i="5"/>
  <c r="BH246" i="5"/>
  <c r="BG246" i="5"/>
  <c r="BF246" i="5"/>
  <c r="T246" i="5"/>
  <c r="R246" i="5"/>
  <c r="P246" i="5"/>
  <c r="BI241" i="5"/>
  <c r="BH241" i="5"/>
  <c r="BG241" i="5"/>
  <c r="BF241" i="5"/>
  <c r="T241" i="5"/>
  <c r="R241" i="5"/>
  <c r="P241" i="5"/>
  <c r="BI235" i="5"/>
  <c r="BH235" i="5"/>
  <c r="BG235" i="5"/>
  <c r="BF235" i="5"/>
  <c r="T235" i="5"/>
  <c r="R235" i="5"/>
  <c r="P235" i="5"/>
  <c r="BI230" i="5"/>
  <c r="BH230" i="5"/>
  <c r="BG230" i="5"/>
  <c r="BF230" i="5"/>
  <c r="T230" i="5"/>
  <c r="R230" i="5"/>
  <c r="P230" i="5"/>
  <c r="BI225" i="5"/>
  <c r="BH225" i="5"/>
  <c r="BG225" i="5"/>
  <c r="BF225" i="5"/>
  <c r="T225" i="5"/>
  <c r="R225" i="5"/>
  <c r="P225" i="5"/>
  <c r="BI219" i="5"/>
  <c r="BH219" i="5"/>
  <c r="BG219" i="5"/>
  <c r="BF219" i="5"/>
  <c r="T219" i="5"/>
  <c r="R219" i="5"/>
  <c r="P219" i="5"/>
  <c r="BI214" i="5"/>
  <c r="BH214" i="5"/>
  <c r="BG214" i="5"/>
  <c r="BF214" i="5"/>
  <c r="T214" i="5"/>
  <c r="R214" i="5"/>
  <c r="P214" i="5"/>
  <c r="BI209" i="5"/>
  <c r="BH209" i="5"/>
  <c r="BG209" i="5"/>
  <c r="BF209" i="5"/>
  <c r="T209" i="5"/>
  <c r="R209" i="5"/>
  <c r="P209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5" i="5"/>
  <c r="BH195" i="5"/>
  <c r="BG195" i="5"/>
  <c r="BF195" i="5"/>
  <c r="T195" i="5"/>
  <c r="R195" i="5"/>
  <c r="P195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58" i="5"/>
  <c r="BH158" i="5"/>
  <c r="BG158" i="5"/>
  <c r="BF158" i="5"/>
  <c r="T158" i="5"/>
  <c r="R158" i="5"/>
  <c r="P158" i="5"/>
  <c r="BI153" i="5"/>
  <c r="BH153" i="5"/>
  <c r="BG153" i="5"/>
  <c r="BF153" i="5"/>
  <c r="T153" i="5"/>
  <c r="R153" i="5"/>
  <c r="P153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J118" i="5"/>
  <c r="F117" i="5"/>
  <c r="F115" i="5"/>
  <c r="E113" i="5"/>
  <c r="J92" i="5"/>
  <c r="F91" i="5"/>
  <c r="F89" i="5"/>
  <c r="E87" i="5"/>
  <c r="J21" i="5"/>
  <c r="E21" i="5"/>
  <c r="J117" i="5" s="1"/>
  <c r="J20" i="5"/>
  <c r="J18" i="5"/>
  <c r="E18" i="5"/>
  <c r="F92" i="5" s="1"/>
  <c r="J17" i="5"/>
  <c r="J12" i="5"/>
  <c r="J115" i="5" s="1"/>
  <c r="E7" i="5"/>
  <c r="E111" i="5"/>
  <c r="J37" i="4"/>
  <c r="J36" i="4"/>
  <c r="AY97" i="1" s="1"/>
  <c r="J35" i="4"/>
  <c r="AX97" i="1"/>
  <c r="BI326" i="4"/>
  <c r="BH326" i="4"/>
  <c r="BG326" i="4"/>
  <c r="BF326" i="4"/>
  <c r="T326" i="4"/>
  <c r="T325" i="4" s="1"/>
  <c r="R326" i="4"/>
  <c r="R325" i="4"/>
  <c r="P326" i="4"/>
  <c r="P325" i="4" s="1"/>
  <c r="BI320" i="4"/>
  <c r="BH320" i="4"/>
  <c r="BG320" i="4"/>
  <c r="BF320" i="4"/>
  <c r="T320" i="4"/>
  <c r="R320" i="4"/>
  <c r="P320" i="4"/>
  <c r="BI315" i="4"/>
  <c r="BH315" i="4"/>
  <c r="BG315" i="4"/>
  <c r="BF315" i="4"/>
  <c r="T315" i="4"/>
  <c r="R315" i="4"/>
  <c r="P315" i="4"/>
  <c r="BI310" i="4"/>
  <c r="BH310" i="4"/>
  <c r="BG310" i="4"/>
  <c r="BF310" i="4"/>
  <c r="T310" i="4"/>
  <c r="R310" i="4"/>
  <c r="P310" i="4"/>
  <c r="BI306" i="4"/>
  <c r="BH306" i="4"/>
  <c r="BG306" i="4"/>
  <c r="BF306" i="4"/>
  <c r="T306" i="4"/>
  <c r="R306" i="4"/>
  <c r="P306" i="4"/>
  <c r="BI301" i="4"/>
  <c r="BH301" i="4"/>
  <c r="BG301" i="4"/>
  <c r="BF301" i="4"/>
  <c r="T301" i="4"/>
  <c r="R301" i="4"/>
  <c r="P301" i="4"/>
  <c r="BI296" i="4"/>
  <c r="BH296" i="4"/>
  <c r="BG296" i="4"/>
  <c r="BF296" i="4"/>
  <c r="T296" i="4"/>
  <c r="R296" i="4"/>
  <c r="P296" i="4"/>
  <c r="BI291" i="4"/>
  <c r="BH291" i="4"/>
  <c r="BG291" i="4"/>
  <c r="BF291" i="4"/>
  <c r="T291" i="4"/>
  <c r="R291" i="4"/>
  <c r="P291" i="4"/>
  <c r="BI286" i="4"/>
  <c r="BH286" i="4"/>
  <c r="BG286" i="4"/>
  <c r="BF286" i="4"/>
  <c r="T286" i="4"/>
  <c r="R286" i="4"/>
  <c r="P286" i="4"/>
  <c r="BI281" i="4"/>
  <c r="BH281" i="4"/>
  <c r="BG281" i="4"/>
  <c r="BF281" i="4"/>
  <c r="T281" i="4"/>
  <c r="R281" i="4"/>
  <c r="P281" i="4"/>
  <c r="BI276" i="4"/>
  <c r="BH276" i="4"/>
  <c r="BG276" i="4"/>
  <c r="BF276" i="4"/>
  <c r="T276" i="4"/>
  <c r="R276" i="4"/>
  <c r="P276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R265" i="4"/>
  <c r="P265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38" i="4"/>
  <c r="BH238" i="4"/>
  <c r="BG238" i="4"/>
  <c r="BF238" i="4"/>
  <c r="T238" i="4"/>
  <c r="R238" i="4"/>
  <c r="P238" i="4"/>
  <c r="BI233" i="4"/>
  <c r="BH233" i="4"/>
  <c r="BG233" i="4"/>
  <c r="BF233" i="4"/>
  <c r="T233" i="4"/>
  <c r="R233" i="4"/>
  <c r="P233" i="4"/>
  <c r="BI228" i="4"/>
  <c r="BH228" i="4"/>
  <c r="BG228" i="4"/>
  <c r="BF228" i="4"/>
  <c r="T228" i="4"/>
  <c r="R228" i="4"/>
  <c r="P228" i="4"/>
  <c r="BI223" i="4"/>
  <c r="BH223" i="4"/>
  <c r="BG223" i="4"/>
  <c r="BF223" i="4"/>
  <c r="T223" i="4"/>
  <c r="R223" i="4"/>
  <c r="P223" i="4"/>
  <c r="BI218" i="4"/>
  <c r="BH218" i="4"/>
  <c r="BG218" i="4"/>
  <c r="BF218" i="4"/>
  <c r="T218" i="4"/>
  <c r="R218" i="4"/>
  <c r="P218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4" i="4"/>
  <c r="BH204" i="4"/>
  <c r="BG204" i="4"/>
  <c r="BF204" i="4"/>
  <c r="T204" i="4"/>
  <c r="R204" i="4"/>
  <c r="P204" i="4"/>
  <c r="BI198" i="4"/>
  <c r="BH198" i="4"/>
  <c r="BG198" i="4"/>
  <c r="BF198" i="4"/>
  <c r="T198" i="4"/>
  <c r="R198" i="4"/>
  <c r="P198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59" i="4"/>
  <c r="BH159" i="4"/>
  <c r="BG159" i="4"/>
  <c r="BF159" i="4"/>
  <c r="T159" i="4"/>
  <c r="R159" i="4"/>
  <c r="P159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J118" i="4"/>
  <c r="F117" i="4"/>
  <c r="F115" i="4"/>
  <c r="E113" i="4"/>
  <c r="J92" i="4"/>
  <c r="F91" i="4"/>
  <c r="F89" i="4"/>
  <c r="E87" i="4"/>
  <c r="J21" i="4"/>
  <c r="E21" i="4"/>
  <c r="J117" i="4"/>
  <c r="J20" i="4"/>
  <c r="J18" i="4"/>
  <c r="E18" i="4"/>
  <c r="F92" i="4"/>
  <c r="J17" i="4"/>
  <c r="J12" i="4"/>
  <c r="J89" i="4"/>
  <c r="E7" i="4"/>
  <c r="E111" i="4" s="1"/>
  <c r="J37" i="3"/>
  <c r="J36" i="3"/>
  <c r="AY96" i="1"/>
  <c r="J35" i="3"/>
  <c r="AX96" i="1" s="1"/>
  <c r="BI590" i="3"/>
  <c r="BH590" i="3"/>
  <c r="BG590" i="3"/>
  <c r="BF590" i="3"/>
  <c r="T590" i="3"/>
  <c r="T589" i="3"/>
  <c r="R590" i="3"/>
  <c r="R589" i="3" s="1"/>
  <c r="P590" i="3"/>
  <c r="P589" i="3"/>
  <c r="BI585" i="3"/>
  <c r="BH585" i="3"/>
  <c r="BG585" i="3"/>
  <c r="BF585" i="3"/>
  <c r="T585" i="3"/>
  <c r="R585" i="3"/>
  <c r="P585" i="3"/>
  <c r="BI580" i="3"/>
  <c r="BH580" i="3"/>
  <c r="BG580" i="3"/>
  <c r="BF580" i="3"/>
  <c r="T580" i="3"/>
  <c r="R580" i="3"/>
  <c r="P580" i="3"/>
  <c r="BI575" i="3"/>
  <c r="BH575" i="3"/>
  <c r="BG575" i="3"/>
  <c r="BF575" i="3"/>
  <c r="T575" i="3"/>
  <c r="R575" i="3"/>
  <c r="P575" i="3"/>
  <c r="BI570" i="3"/>
  <c r="BH570" i="3"/>
  <c r="BG570" i="3"/>
  <c r="BF570" i="3"/>
  <c r="T570" i="3"/>
  <c r="R570" i="3"/>
  <c r="P570" i="3"/>
  <c r="BI564" i="3"/>
  <c r="BH564" i="3"/>
  <c r="BG564" i="3"/>
  <c r="BF564" i="3"/>
  <c r="T564" i="3"/>
  <c r="R564" i="3"/>
  <c r="P564" i="3"/>
  <c r="BI559" i="3"/>
  <c r="BH559" i="3"/>
  <c r="BG559" i="3"/>
  <c r="BF559" i="3"/>
  <c r="T559" i="3"/>
  <c r="R559" i="3"/>
  <c r="P559" i="3"/>
  <c r="BI554" i="3"/>
  <c r="BH554" i="3"/>
  <c r="BG554" i="3"/>
  <c r="BF554" i="3"/>
  <c r="T554" i="3"/>
  <c r="R554" i="3"/>
  <c r="P554" i="3"/>
  <c r="BI548" i="3"/>
  <c r="BH548" i="3"/>
  <c r="BG548" i="3"/>
  <c r="BF548" i="3"/>
  <c r="T548" i="3"/>
  <c r="R548" i="3"/>
  <c r="P548" i="3"/>
  <c r="BI543" i="3"/>
  <c r="BH543" i="3"/>
  <c r="BG543" i="3"/>
  <c r="BF543" i="3"/>
  <c r="T543" i="3"/>
  <c r="R543" i="3"/>
  <c r="P543" i="3"/>
  <c r="BI538" i="3"/>
  <c r="BH538" i="3"/>
  <c r="BG538" i="3"/>
  <c r="BF538" i="3"/>
  <c r="T538" i="3"/>
  <c r="R538" i="3"/>
  <c r="P538" i="3"/>
  <c r="BI533" i="3"/>
  <c r="BH533" i="3"/>
  <c r="BG533" i="3"/>
  <c r="BF533" i="3"/>
  <c r="T533" i="3"/>
  <c r="R533" i="3"/>
  <c r="P533" i="3"/>
  <c r="BI528" i="3"/>
  <c r="BH528" i="3"/>
  <c r="BG528" i="3"/>
  <c r="BF528" i="3"/>
  <c r="T528" i="3"/>
  <c r="R528" i="3"/>
  <c r="P528" i="3"/>
  <c r="BI523" i="3"/>
  <c r="BH523" i="3"/>
  <c r="BG523" i="3"/>
  <c r="BF523" i="3"/>
  <c r="T523" i="3"/>
  <c r="R523" i="3"/>
  <c r="P523" i="3"/>
  <c r="BI518" i="3"/>
  <c r="BH518" i="3"/>
  <c r="BG518" i="3"/>
  <c r="BF518" i="3"/>
  <c r="T518" i="3"/>
  <c r="R518" i="3"/>
  <c r="P518" i="3"/>
  <c r="BI513" i="3"/>
  <c r="BH513" i="3"/>
  <c r="BG513" i="3"/>
  <c r="BF513" i="3"/>
  <c r="T513" i="3"/>
  <c r="R513" i="3"/>
  <c r="P513" i="3"/>
  <c r="BI508" i="3"/>
  <c r="BH508" i="3"/>
  <c r="BG508" i="3"/>
  <c r="BF508" i="3"/>
  <c r="T508" i="3"/>
  <c r="R508" i="3"/>
  <c r="P508" i="3"/>
  <c r="BI503" i="3"/>
  <c r="BH503" i="3"/>
  <c r="BG503" i="3"/>
  <c r="BF503" i="3"/>
  <c r="T503" i="3"/>
  <c r="R503" i="3"/>
  <c r="P503" i="3"/>
  <c r="BI498" i="3"/>
  <c r="BH498" i="3"/>
  <c r="BG498" i="3"/>
  <c r="BF498" i="3"/>
  <c r="T498" i="3"/>
  <c r="R498" i="3"/>
  <c r="P498" i="3"/>
  <c r="BI495" i="3"/>
  <c r="BH495" i="3"/>
  <c r="BG495" i="3"/>
  <c r="BF495" i="3"/>
  <c r="T495" i="3"/>
  <c r="R495" i="3"/>
  <c r="P495" i="3"/>
  <c r="BI490" i="3"/>
  <c r="BH490" i="3"/>
  <c r="BG490" i="3"/>
  <c r="BF490" i="3"/>
  <c r="T490" i="3"/>
  <c r="R490" i="3"/>
  <c r="P490" i="3"/>
  <c r="BI486" i="3"/>
  <c r="BH486" i="3"/>
  <c r="BG486" i="3"/>
  <c r="BF486" i="3"/>
  <c r="T486" i="3"/>
  <c r="R486" i="3"/>
  <c r="P486" i="3"/>
  <c r="BI481" i="3"/>
  <c r="BH481" i="3"/>
  <c r="BG481" i="3"/>
  <c r="BF481" i="3"/>
  <c r="T481" i="3"/>
  <c r="R481" i="3"/>
  <c r="P481" i="3"/>
  <c r="BI476" i="3"/>
  <c r="BH476" i="3"/>
  <c r="BG476" i="3"/>
  <c r="BF476" i="3"/>
  <c r="T476" i="3"/>
  <c r="R476" i="3"/>
  <c r="P476" i="3"/>
  <c r="BI471" i="3"/>
  <c r="BH471" i="3"/>
  <c r="BG471" i="3"/>
  <c r="BF471" i="3"/>
  <c r="T471" i="3"/>
  <c r="R471" i="3"/>
  <c r="P471" i="3"/>
  <c r="BI462" i="3"/>
  <c r="BH462" i="3"/>
  <c r="BG462" i="3"/>
  <c r="BF462" i="3"/>
  <c r="T462" i="3"/>
  <c r="R462" i="3"/>
  <c r="P462" i="3"/>
  <c r="BI457" i="3"/>
  <c r="BH457" i="3"/>
  <c r="BG457" i="3"/>
  <c r="BF457" i="3"/>
  <c r="T457" i="3"/>
  <c r="R457" i="3"/>
  <c r="P457" i="3"/>
  <c r="BI452" i="3"/>
  <c r="BH452" i="3"/>
  <c r="BG452" i="3"/>
  <c r="BF452" i="3"/>
  <c r="T452" i="3"/>
  <c r="R452" i="3"/>
  <c r="P452" i="3"/>
  <c r="BI447" i="3"/>
  <c r="BH447" i="3"/>
  <c r="BG447" i="3"/>
  <c r="BF447" i="3"/>
  <c r="T447" i="3"/>
  <c r="R447" i="3"/>
  <c r="P447" i="3"/>
  <c r="BI442" i="3"/>
  <c r="BH442" i="3"/>
  <c r="BG442" i="3"/>
  <c r="BF442" i="3"/>
  <c r="T442" i="3"/>
  <c r="R442" i="3"/>
  <c r="P442" i="3"/>
  <c r="BI437" i="3"/>
  <c r="BH437" i="3"/>
  <c r="BG437" i="3"/>
  <c r="BF437" i="3"/>
  <c r="T437" i="3"/>
  <c r="R437" i="3"/>
  <c r="P437" i="3"/>
  <c r="BI432" i="3"/>
  <c r="BH432" i="3"/>
  <c r="BG432" i="3"/>
  <c r="BF432" i="3"/>
  <c r="T432" i="3"/>
  <c r="R432" i="3"/>
  <c r="P432" i="3"/>
  <c r="BI427" i="3"/>
  <c r="BH427" i="3"/>
  <c r="BG427" i="3"/>
  <c r="BF427" i="3"/>
  <c r="T427" i="3"/>
  <c r="R427" i="3"/>
  <c r="P427" i="3"/>
  <c r="BI422" i="3"/>
  <c r="BH422" i="3"/>
  <c r="BG422" i="3"/>
  <c r="BF422" i="3"/>
  <c r="T422" i="3"/>
  <c r="R422" i="3"/>
  <c r="P422" i="3"/>
  <c r="BI418" i="3"/>
  <c r="BH418" i="3"/>
  <c r="BG418" i="3"/>
  <c r="BF418" i="3"/>
  <c r="T418" i="3"/>
  <c r="R418" i="3"/>
  <c r="P418" i="3"/>
  <c r="BI413" i="3"/>
  <c r="BH413" i="3"/>
  <c r="BG413" i="3"/>
  <c r="BF413" i="3"/>
  <c r="T413" i="3"/>
  <c r="R413" i="3"/>
  <c r="P413" i="3"/>
  <c r="BI408" i="3"/>
  <c r="BH408" i="3"/>
  <c r="BG408" i="3"/>
  <c r="BF408" i="3"/>
  <c r="T408" i="3"/>
  <c r="R408" i="3"/>
  <c r="P408" i="3"/>
  <c r="BI403" i="3"/>
  <c r="BH403" i="3"/>
  <c r="BG403" i="3"/>
  <c r="BF403" i="3"/>
  <c r="T403" i="3"/>
  <c r="R403" i="3"/>
  <c r="P403" i="3"/>
  <c r="BI398" i="3"/>
  <c r="BH398" i="3"/>
  <c r="BG398" i="3"/>
  <c r="BF398" i="3"/>
  <c r="T398" i="3"/>
  <c r="R398" i="3"/>
  <c r="P398" i="3"/>
  <c r="BI392" i="3"/>
  <c r="BH392" i="3"/>
  <c r="BG392" i="3"/>
  <c r="BF392" i="3"/>
  <c r="T392" i="3"/>
  <c r="R392" i="3"/>
  <c r="P392" i="3"/>
  <c r="BI386" i="3"/>
  <c r="BH386" i="3"/>
  <c r="BG386" i="3"/>
  <c r="BF386" i="3"/>
  <c r="T386" i="3"/>
  <c r="R386" i="3"/>
  <c r="P386" i="3"/>
  <c r="BI380" i="3"/>
  <c r="BH380" i="3"/>
  <c r="BG380" i="3"/>
  <c r="BF380" i="3"/>
  <c r="T380" i="3"/>
  <c r="R380" i="3"/>
  <c r="P380" i="3"/>
  <c r="BI374" i="3"/>
  <c r="BH374" i="3"/>
  <c r="BG374" i="3"/>
  <c r="BF374" i="3"/>
  <c r="T374" i="3"/>
  <c r="R374" i="3"/>
  <c r="P374" i="3"/>
  <c r="BI370" i="3"/>
  <c r="BH370" i="3"/>
  <c r="BG370" i="3"/>
  <c r="BF370" i="3"/>
  <c r="T370" i="3"/>
  <c r="R370" i="3"/>
  <c r="P370" i="3"/>
  <c r="BI365" i="3"/>
  <c r="BH365" i="3"/>
  <c r="BG365" i="3"/>
  <c r="BF365" i="3"/>
  <c r="T365" i="3"/>
  <c r="R365" i="3"/>
  <c r="P365" i="3"/>
  <c r="BI360" i="3"/>
  <c r="BH360" i="3"/>
  <c r="BG360" i="3"/>
  <c r="BF360" i="3"/>
  <c r="T360" i="3"/>
  <c r="R360" i="3"/>
  <c r="P360" i="3"/>
  <c r="BI356" i="3"/>
  <c r="BH356" i="3"/>
  <c r="BG356" i="3"/>
  <c r="BF356" i="3"/>
  <c r="T356" i="3"/>
  <c r="R356" i="3"/>
  <c r="P356" i="3"/>
  <c r="BI349" i="3"/>
  <c r="BH349" i="3"/>
  <c r="BG349" i="3"/>
  <c r="BF349" i="3"/>
  <c r="T349" i="3"/>
  <c r="R349" i="3"/>
  <c r="P349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240" i="3"/>
  <c r="BH240" i="3"/>
  <c r="BG240" i="3"/>
  <c r="BF240" i="3"/>
  <c r="T240" i="3"/>
  <c r="R240" i="3"/>
  <c r="P240" i="3"/>
  <c r="BI233" i="3"/>
  <c r="BH233" i="3"/>
  <c r="BG233" i="3"/>
  <c r="BF233" i="3"/>
  <c r="T233" i="3"/>
  <c r="R233" i="3"/>
  <c r="P233" i="3"/>
  <c r="BI161" i="3"/>
  <c r="BH161" i="3"/>
  <c r="BG161" i="3"/>
  <c r="BF161" i="3"/>
  <c r="T161" i="3"/>
  <c r="R161" i="3"/>
  <c r="P161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J119" i="3"/>
  <c r="J118" i="3"/>
  <c r="F118" i="3"/>
  <c r="F116" i="3"/>
  <c r="E114" i="3"/>
  <c r="J92" i="3"/>
  <c r="J91" i="3"/>
  <c r="F91" i="3"/>
  <c r="F89" i="3"/>
  <c r="E87" i="3"/>
  <c r="J18" i="3"/>
  <c r="E18" i="3"/>
  <c r="F119" i="3" s="1"/>
  <c r="J17" i="3"/>
  <c r="J12" i="3"/>
  <c r="J116" i="3"/>
  <c r="E7" i="3"/>
  <c r="E112" i="3" s="1"/>
  <c r="J37" i="2"/>
  <c r="J36" i="2"/>
  <c r="AY95" i="1" s="1"/>
  <c r="J35" i="2"/>
  <c r="AX95" i="1"/>
  <c r="BI1121" i="2"/>
  <c r="BH1121" i="2"/>
  <c r="BG1121" i="2"/>
  <c r="BF1121" i="2"/>
  <c r="T1121" i="2"/>
  <c r="R1121" i="2"/>
  <c r="P1121" i="2"/>
  <c r="BI1112" i="2"/>
  <c r="BH1112" i="2"/>
  <c r="BG1112" i="2"/>
  <c r="BF1112" i="2"/>
  <c r="T1112" i="2"/>
  <c r="R1112" i="2"/>
  <c r="P1112" i="2"/>
  <c r="BI1103" i="2"/>
  <c r="BH1103" i="2"/>
  <c r="BG1103" i="2"/>
  <c r="BF1103" i="2"/>
  <c r="T1103" i="2"/>
  <c r="R1103" i="2"/>
  <c r="P1103" i="2"/>
  <c r="BI1094" i="2"/>
  <c r="BH1094" i="2"/>
  <c r="BG1094" i="2"/>
  <c r="BF1094" i="2"/>
  <c r="T1094" i="2"/>
  <c r="R1094" i="2"/>
  <c r="P1094" i="2"/>
  <c r="BI1085" i="2"/>
  <c r="BH1085" i="2"/>
  <c r="BG1085" i="2"/>
  <c r="BF1085" i="2"/>
  <c r="T1085" i="2"/>
  <c r="R1085" i="2"/>
  <c r="P1085" i="2"/>
  <c r="BI1076" i="2"/>
  <c r="BH1076" i="2"/>
  <c r="BG1076" i="2"/>
  <c r="BF1076" i="2"/>
  <c r="T1076" i="2"/>
  <c r="R1076" i="2"/>
  <c r="P1076" i="2"/>
  <c r="BI1067" i="2"/>
  <c r="BH1067" i="2"/>
  <c r="BG1067" i="2"/>
  <c r="BF1067" i="2"/>
  <c r="T1067" i="2"/>
  <c r="R1067" i="2"/>
  <c r="P1067" i="2"/>
  <c r="BI1063" i="2"/>
  <c r="BH1063" i="2"/>
  <c r="BG1063" i="2"/>
  <c r="BF1063" i="2"/>
  <c r="T1063" i="2"/>
  <c r="T1062" i="2" s="1"/>
  <c r="R1063" i="2"/>
  <c r="R1062" i="2"/>
  <c r="P1063" i="2"/>
  <c r="P1062" i="2" s="1"/>
  <c r="BI1059" i="2"/>
  <c r="BH1059" i="2"/>
  <c r="BG1059" i="2"/>
  <c r="BF1059" i="2"/>
  <c r="T1059" i="2"/>
  <c r="R1059" i="2"/>
  <c r="P1059" i="2"/>
  <c r="BI1056" i="2"/>
  <c r="BH1056" i="2"/>
  <c r="BG1056" i="2"/>
  <c r="BF1056" i="2"/>
  <c r="T1056" i="2"/>
  <c r="R1056" i="2"/>
  <c r="P1056" i="2"/>
  <c r="BI1053" i="2"/>
  <c r="BH1053" i="2"/>
  <c r="BG1053" i="2"/>
  <c r="BF1053" i="2"/>
  <c r="T1053" i="2"/>
  <c r="R1053" i="2"/>
  <c r="P1053" i="2"/>
  <c r="BI1049" i="2"/>
  <c r="BH1049" i="2"/>
  <c r="BG1049" i="2"/>
  <c r="BF1049" i="2"/>
  <c r="T1049" i="2"/>
  <c r="R1049" i="2"/>
  <c r="P1049" i="2"/>
  <c r="BI1046" i="2"/>
  <c r="BH1046" i="2"/>
  <c r="BG1046" i="2"/>
  <c r="BF1046" i="2"/>
  <c r="T1046" i="2"/>
  <c r="R1046" i="2"/>
  <c r="P1046" i="2"/>
  <c r="BI1043" i="2"/>
  <c r="BH1043" i="2"/>
  <c r="BG1043" i="2"/>
  <c r="BF1043" i="2"/>
  <c r="T1043" i="2"/>
  <c r="R1043" i="2"/>
  <c r="P1043" i="2"/>
  <c r="BI1040" i="2"/>
  <c r="BH1040" i="2"/>
  <c r="BG1040" i="2"/>
  <c r="BF1040" i="2"/>
  <c r="T1040" i="2"/>
  <c r="R1040" i="2"/>
  <c r="P1040" i="2"/>
  <c r="BI1037" i="2"/>
  <c r="BH1037" i="2"/>
  <c r="BG1037" i="2"/>
  <c r="BF1037" i="2"/>
  <c r="T1037" i="2"/>
  <c r="R1037" i="2"/>
  <c r="P1037" i="2"/>
  <c r="BI1034" i="2"/>
  <c r="BH1034" i="2"/>
  <c r="BG1034" i="2"/>
  <c r="BF1034" i="2"/>
  <c r="T1034" i="2"/>
  <c r="R1034" i="2"/>
  <c r="P1034" i="2"/>
  <c r="BI1031" i="2"/>
  <c r="BH1031" i="2"/>
  <c r="BG1031" i="2"/>
  <c r="BF1031" i="2"/>
  <c r="T1031" i="2"/>
  <c r="R1031" i="2"/>
  <c r="P1031" i="2"/>
  <c r="BI1028" i="2"/>
  <c r="BH1028" i="2"/>
  <c r="BG1028" i="2"/>
  <c r="BF1028" i="2"/>
  <c r="T1028" i="2"/>
  <c r="R1028" i="2"/>
  <c r="P1028" i="2"/>
  <c r="BI1025" i="2"/>
  <c r="BH1025" i="2"/>
  <c r="BG1025" i="2"/>
  <c r="BF1025" i="2"/>
  <c r="T1025" i="2"/>
  <c r="R1025" i="2"/>
  <c r="P1025" i="2"/>
  <c r="BI1019" i="2"/>
  <c r="BH1019" i="2"/>
  <c r="BG1019" i="2"/>
  <c r="BF1019" i="2"/>
  <c r="T1019" i="2"/>
  <c r="R1019" i="2"/>
  <c r="P1019" i="2"/>
  <c r="BI1014" i="2"/>
  <c r="BH1014" i="2"/>
  <c r="BG1014" i="2"/>
  <c r="BF1014" i="2"/>
  <c r="T1014" i="2"/>
  <c r="R1014" i="2"/>
  <c r="P1014" i="2"/>
  <c r="BI1009" i="2"/>
  <c r="BH1009" i="2"/>
  <c r="BG1009" i="2"/>
  <c r="BF1009" i="2"/>
  <c r="T1009" i="2"/>
  <c r="R1009" i="2"/>
  <c r="P1009" i="2"/>
  <c r="BI1004" i="2"/>
  <c r="BH1004" i="2"/>
  <c r="BG1004" i="2"/>
  <c r="BF1004" i="2"/>
  <c r="T1004" i="2"/>
  <c r="R1004" i="2"/>
  <c r="P1004" i="2"/>
  <c r="BI1001" i="2"/>
  <c r="BH1001" i="2"/>
  <c r="BG1001" i="2"/>
  <c r="BF1001" i="2"/>
  <c r="T1001" i="2"/>
  <c r="R1001" i="2"/>
  <c r="P1001" i="2"/>
  <c r="BI996" i="2"/>
  <c r="BH996" i="2"/>
  <c r="BG996" i="2"/>
  <c r="BF996" i="2"/>
  <c r="T996" i="2"/>
  <c r="R996" i="2"/>
  <c r="P996" i="2"/>
  <c r="BI993" i="2"/>
  <c r="BH993" i="2"/>
  <c r="BG993" i="2"/>
  <c r="BF993" i="2"/>
  <c r="T993" i="2"/>
  <c r="R993" i="2"/>
  <c r="P993" i="2"/>
  <c r="BI990" i="2"/>
  <c r="BH990" i="2"/>
  <c r="BG990" i="2"/>
  <c r="BF990" i="2"/>
  <c r="T990" i="2"/>
  <c r="R990" i="2"/>
  <c r="P990" i="2"/>
  <c r="BI984" i="2"/>
  <c r="BH984" i="2"/>
  <c r="BG984" i="2"/>
  <c r="BF984" i="2"/>
  <c r="T984" i="2"/>
  <c r="R984" i="2"/>
  <c r="P984" i="2"/>
  <c r="BI979" i="2"/>
  <c r="BH979" i="2"/>
  <c r="BG979" i="2"/>
  <c r="BF979" i="2"/>
  <c r="T979" i="2"/>
  <c r="R979" i="2"/>
  <c r="P979" i="2"/>
  <c r="BI974" i="2"/>
  <c r="BH974" i="2"/>
  <c r="BG974" i="2"/>
  <c r="BF974" i="2"/>
  <c r="T974" i="2"/>
  <c r="R974" i="2"/>
  <c r="P974" i="2"/>
  <c r="BI969" i="2"/>
  <c r="BH969" i="2"/>
  <c r="BG969" i="2"/>
  <c r="BF969" i="2"/>
  <c r="T969" i="2"/>
  <c r="R969" i="2"/>
  <c r="P969" i="2"/>
  <c r="BI964" i="2"/>
  <c r="BH964" i="2"/>
  <c r="BG964" i="2"/>
  <c r="BF964" i="2"/>
  <c r="T964" i="2"/>
  <c r="R964" i="2"/>
  <c r="P964" i="2"/>
  <c r="BI959" i="2"/>
  <c r="BH959" i="2"/>
  <c r="BG959" i="2"/>
  <c r="BF959" i="2"/>
  <c r="T959" i="2"/>
  <c r="R959" i="2"/>
  <c r="P959" i="2"/>
  <c r="BI956" i="2"/>
  <c r="BH956" i="2"/>
  <c r="BG956" i="2"/>
  <c r="BF956" i="2"/>
  <c r="T956" i="2"/>
  <c r="R956" i="2"/>
  <c r="P956" i="2"/>
  <c r="BI953" i="2"/>
  <c r="BH953" i="2"/>
  <c r="BG953" i="2"/>
  <c r="BF953" i="2"/>
  <c r="T953" i="2"/>
  <c r="R953" i="2"/>
  <c r="P953" i="2"/>
  <c r="BI948" i="2"/>
  <c r="BH948" i="2"/>
  <c r="BG948" i="2"/>
  <c r="BF948" i="2"/>
  <c r="T948" i="2"/>
  <c r="R948" i="2"/>
  <c r="P948" i="2"/>
  <c r="BI943" i="2"/>
  <c r="BH943" i="2"/>
  <c r="BG943" i="2"/>
  <c r="BF943" i="2"/>
  <c r="T943" i="2"/>
  <c r="R943" i="2"/>
  <c r="P943" i="2"/>
  <c r="BI938" i="2"/>
  <c r="BH938" i="2"/>
  <c r="BG938" i="2"/>
  <c r="BF938" i="2"/>
  <c r="T938" i="2"/>
  <c r="R938" i="2"/>
  <c r="P938" i="2"/>
  <c r="BI933" i="2"/>
  <c r="BH933" i="2"/>
  <c r="BG933" i="2"/>
  <c r="BF933" i="2"/>
  <c r="T933" i="2"/>
  <c r="R933" i="2"/>
  <c r="P933" i="2"/>
  <c r="BI928" i="2"/>
  <c r="BH928" i="2"/>
  <c r="BG928" i="2"/>
  <c r="BF928" i="2"/>
  <c r="T928" i="2"/>
  <c r="R928" i="2"/>
  <c r="P928" i="2"/>
  <c r="BI923" i="2"/>
  <c r="BH923" i="2"/>
  <c r="BG923" i="2"/>
  <c r="BF923" i="2"/>
  <c r="T923" i="2"/>
  <c r="R923" i="2"/>
  <c r="P923" i="2"/>
  <c r="BI918" i="2"/>
  <c r="BH918" i="2"/>
  <c r="BG918" i="2"/>
  <c r="BF918" i="2"/>
  <c r="T918" i="2"/>
  <c r="R918" i="2"/>
  <c r="P918" i="2"/>
  <c r="BI913" i="2"/>
  <c r="BH913" i="2"/>
  <c r="BG913" i="2"/>
  <c r="BF913" i="2"/>
  <c r="T913" i="2"/>
  <c r="R913" i="2"/>
  <c r="P913" i="2"/>
  <c r="BI908" i="2"/>
  <c r="BH908" i="2"/>
  <c r="BG908" i="2"/>
  <c r="BF908" i="2"/>
  <c r="T908" i="2"/>
  <c r="R908" i="2"/>
  <c r="P908" i="2"/>
  <c r="BI903" i="2"/>
  <c r="BH903" i="2"/>
  <c r="BG903" i="2"/>
  <c r="BF903" i="2"/>
  <c r="T903" i="2"/>
  <c r="R903" i="2"/>
  <c r="P903" i="2"/>
  <c r="BI898" i="2"/>
  <c r="BH898" i="2"/>
  <c r="BG898" i="2"/>
  <c r="BF898" i="2"/>
  <c r="T898" i="2"/>
  <c r="R898" i="2"/>
  <c r="P898" i="2"/>
  <c r="BI893" i="2"/>
  <c r="BH893" i="2"/>
  <c r="BG893" i="2"/>
  <c r="BF893" i="2"/>
  <c r="T893" i="2"/>
  <c r="R893" i="2"/>
  <c r="P893" i="2"/>
  <c r="BI888" i="2"/>
  <c r="BH888" i="2"/>
  <c r="BG888" i="2"/>
  <c r="BF888" i="2"/>
  <c r="T888" i="2"/>
  <c r="R888" i="2"/>
  <c r="P888" i="2"/>
  <c r="BI879" i="2"/>
  <c r="BH879" i="2"/>
  <c r="BG879" i="2"/>
  <c r="BF879" i="2"/>
  <c r="T879" i="2"/>
  <c r="R879" i="2"/>
  <c r="P879" i="2"/>
  <c r="BI870" i="2"/>
  <c r="BH870" i="2"/>
  <c r="BG870" i="2"/>
  <c r="BF870" i="2"/>
  <c r="T870" i="2"/>
  <c r="R870" i="2"/>
  <c r="P870" i="2"/>
  <c r="BI865" i="2"/>
  <c r="BH865" i="2"/>
  <c r="BG865" i="2"/>
  <c r="BF865" i="2"/>
  <c r="T865" i="2"/>
  <c r="R865" i="2"/>
  <c r="P865" i="2"/>
  <c r="BI862" i="2"/>
  <c r="BH862" i="2"/>
  <c r="BG862" i="2"/>
  <c r="BF862" i="2"/>
  <c r="T862" i="2"/>
  <c r="R862" i="2"/>
  <c r="P862" i="2"/>
  <c r="BI857" i="2"/>
  <c r="BH857" i="2"/>
  <c r="BG857" i="2"/>
  <c r="BF857" i="2"/>
  <c r="T857" i="2"/>
  <c r="R857" i="2"/>
  <c r="P857" i="2"/>
  <c r="BI854" i="2"/>
  <c r="BH854" i="2"/>
  <c r="BG854" i="2"/>
  <c r="BF854" i="2"/>
  <c r="T854" i="2"/>
  <c r="R854" i="2"/>
  <c r="P854" i="2"/>
  <c r="BI849" i="2"/>
  <c r="BH849" i="2"/>
  <c r="BG849" i="2"/>
  <c r="BF849" i="2"/>
  <c r="T849" i="2"/>
  <c r="R849" i="2"/>
  <c r="P849" i="2"/>
  <c r="BI844" i="2"/>
  <c r="BH844" i="2"/>
  <c r="BG844" i="2"/>
  <c r="BF844" i="2"/>
  <c r="T844" i="2"/>
  <c r="R844" i="2"/>
  <c r="P844" i="2"/>
  <c r="BI841" i="2"/>
  <c r="BH841" i="2"/>
  <c r="BG841" i="2"/>
  <c r="BF841" i="2"/>
  <c r="T841" i="2"/>
  <c r="R841" i="2"/>
  <c r="P841" i="2"/>
  <c r="BI836" i="2"/>
  <c r="BH836" i="2"/>
  <c r="BG836" i="2"/>
  <c r="BF836" i="2"/>
  <c r="T836" i="2"/>
  <c r="R836" i="2"/>
  <c r="P836" i="2"/>
  <c r="BI833" i="2"/>
  <c r="BH833" i="2"/>
  <c r="BG833" i="2"/>
  <c r="BF833" i="2"/>
  <c r="T833" i="2"/>
  <c r="R833" i="2"/>
  <c r="P833" i="2"/>
  <c r="BI828" i="2"/>
  <c r="BH828" i="2"/>
  <c r="BG828" i="2"/>
  <c r="BF828" i="2"/>
  <c r="T828" i="2"/>
  <c r="R828" i="2"/>
  <c r="P828" i="2"/>
  <c r="BI825" i="2"/>
  <c r="BH825" i="2"/>
  <c r="BG825" i="2"/>
  <c r="BF825" i="2"/>
  <c r="T825" i="2"/>
  <c r="R825" i="2"/>
  <c r="P825" i="2"/>
  <c r="BI821" i="2"/>
  <c r="BH821" i="2"/>
  <c r="BG821" i="2"/>
  <c r="BF821" i="2"/>
  <c r="T821" i="2"/>
  <c r="R821" i="2"/>
  <c r="P821" i="2"/>
  <c r="BI818" i="2"/>
  <c r="BH818" i="2"/>
  <c r="BG818" i="2"/>
  <c r="BF818" i="2"/>
  <c r="T818" i="2"/>
  <c r="R818" i="2"/>
  <c r="P818" i="2"/>
  <c r="BI813" i="2"/>
  <c r="BH813" i="2"/>
  <c r="BG813" i="2"/>
  <c r="BF813" i="2"/>
  <c r="T813" i="2"/>
  <c r="R813" i="2"/>
  <c r="P813" i="2"/>
  <c r="BI810" i="2"/>
  <c r="BH810" i="2"/>
  <c r="BG810" i="2"/>
  <c r="BF810" i="2"/>
  <c r="T810" i="2"/>
  <c r="R810" i="2"/>
  <c r="P810" i="2"/>
  <c r="BI805" i="2"/>
  <c r="BH805" i="2"/>
  <c r="BG805" i="2"/>
  <c r="BF805" i="2"/>
  <c r="T805" i="2"/>
  <c r="R805" i="2"/>
  <c r="P805" i="2"/>
  <c r="BI802" i="2"/>
  <c r="BH802" i="2"/>
  <c r="BG802" i="2"/>
  <c r="BF802" i="2"/>
  <c r="T802" i="2"/>
  <c r="R802" i="2"/>
  <c r="P802" i="2"/>
  <c r="BI797" i="2"/>
  <c r="BH797" i="2"/>
  <c r="BG797" i="2"/>
  <c r="BF797" i="2"/>
  <c r="T797" i="2"/>
  <c r="R797" i="2"/>
  <c r="P797" i="2"/>
  <c r="BI794" i="2"/>
  <c r="BH794" i="2"/>
  <c r="BG794" i="2"/>
  <c r="BF794" i="2"/>
  <c r="T794" i="2"/>
  <c r="R794" i="2"/>
  <c r="P794" i="2"/>
  <c r="BI789" i="2"/>
  <c r="BH789" i="2"/>
  <c r="BG789" i="2"/>
  <c r="BF789" i="2"/>
  <c r="T789" i="2"/>
  <c r="R789" i="2"/>
  <c r="P789" i="2"/>
  <c r="BI786" i="2"/>
  <c r="BH786" i="2"/>
  <c r="BG786" i="2"/>
  <c r="BF786" i="2"/>
  <c r="T786" i="2"/>
  <c r="R786" i="2"/>
  <c r="P786" i="2"/>
  <c r="BI781" i="2"/>
  <c r="BH781" i="2"/>
  <c r="BG781" i="2"/>
  <c r="BF781" i="2"/>
  <c r="T781" i="2"/>
  <c r="R781" i="2"/>
  <c r="P781" i="2"/>
  <c r="BI776" i="2"/>
  <c r="BH776" i="2"/>
  <c r="BG776" i="2"/>
  <c r="BF776" i="2"/>
  <c r="T776" i="2"/>
  <c r="R776" i="2"/>
  <c r="P776" i="2"/>
  <c r="BI772" i="2"/>
  <c r="BH772" i="2"/>
  <c r="BG772" i="2"/>
  <c r="BF772" i="2"/>
  <c r="T772" i="2"/>
  <c r="R772" i="2"/>
  <c r="P772" i="2"/>
  <c r="BI767" i="2"/>
  <c r="BH767" i="2"/>
  <c r="BG767" i="2"/>
  <c r="BF767" i="2"/>
  <c r="T767" i="2"/>
  <c r="R767" i="2"/>
  <c r="P767" i="2"/>
  <c r="BI762" i="2"/>
  <c r="BH762" i="2"/>
  <c r="BG762" i="2"/>
  <c r="BF762" i="2"/>
  <c r="T762" i="2"/>
  <c r="R762" i="2"/>
  <c r="P762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49" i="2"/>
  <c r="BH749" i="2"/>
  <c r="BG749" i="2"/>
  <c r="BF749" i="2"/>
  <c r="T749" i="2"/>
  <c r="R749" i="2"/>
  <c r="P749" i="2"/>
  <c r="BI744" i="2"/>
  <c r="BH744" i="2"/>
  <c r="BG744" i="2"/>
  <c r="BF744" i="2"/>
  <c r="T744" i="2"/>
  <c r="R744" i="2"/>
  <c r="P744" i="2"/>
  <c r="BI738" i="2"/>
  <c r="BH738" i="2"/>
  <c r="BG738" i="2"/>
  <c r="BF738" i="2"/>
  <c r="T738" i="2"/>
  <c r="R738" i="2"/>
  <c r="P738" i="2"/>
  <c r="BI732" i="2"/>
  <c r="BH732" i="2"/>
  <c r="BG732" i="2"/>
  <c r="BF732" i="2"/>
  <c r="T732" i="2"/>
  <c r="R732" i="2"/>
  <c r="P732" i="2"/>
  <c r="BI727" i="2"/>
  <c r="BH727" i="2"/>
  <c r="BG727" i="2"/>
  <c r="BF727" i="2"/>
  <c r="T727" i="2"/>
  <c r="R727" i="2"/>
  <c r="P727" i="2"/>
  <c r="BI722" i="2"/>
  <c r="BH722" i="2"/>
  <c r="BG722" i="2"/>
  <c r="BF722" i="2"/>
  <c r="T722" i="2"/>
  <c r="R722" i="2"/>
  <c r="P722" i="2"/>
  <c r="BI717" i="2"/>
  <c r="BH717" i="2"/>
  <c r="BG717" i="2"/>
  <c r="BF717" i="2"/>
  <c r="T717" i="2"/>
  <c r="R717" i="2"/>
  <c r="P717" i="2"/>
  <c r="BI712" i="2"/>
  <c r="BH712" i="2"/>
  <c r="BG712" i="2"/>
  <c r="BF712" i="2"/>
  <c r="T712" i="2"/>
  <c r="R712" i="2"/>
  <c r="P712" i="2"/>
  <c r="BI706" i="2"/>
  <c r="BH706" i="2"/>
  <c r="BG706" i="2"/>
  <c r="BF706" i="2"/>
  <c r="T706" i="2"/>
  <c r="R706" i="2"/>
  <c r="P706" i="2"/>
  <c r="BI694" i="2"/>
  <c r="BH694" i="2"/>
  <c r="BG694" i="2"/>
  <c r="BF694" i="2"/>
  <c r="T694" i="2"/>
  <c r="R694" i="2"/>
  <c r="P694" i="2"/>
  <c r="BI688" i="2"/>
  <c r="BH688" i="2"/>
  <c r="BG688" i="2"/>
  <c r="BF688" i="2"/>
  <c r="T688" i="2"/>
  <c r="R688" i="2"/>
  <c r="P688" i="2"/>
  <c r="BI675" i="2"/>
  <c r="BH675" i="2"/>
  <c r="BG675" i="2"/>
  <c r="BF675" i="2"/>
  <c r="T675" i="2"/>
  <c r="R675" i="2"/>
  <c r="P675" i="2"/>
  <c r="BI670" i="2"/>
  <c r="BH670" i="2"/>
  <c r="BG670" i="2"/>
  <c r="BF670" i="2"/>
  <c r="T670" i="2"/>
  <c r="R670" i="2"/>
  <c r="P670" i="2"/>
  <c r="BI665" i="2"/>
  <c r="BH665" i="2"/>
  <c r="BG665" i="2"/>
  <c r="BF665" i="2"/>
  <c r="T665" i="2"/>
  <c r="R665" i="2"/>
  <c r="P665" i="2"/>
  <c r="BI660" i="2"/>
  <c r="BH660" i="2"/>
  <c r="BG660" i="2"/>
  <c r="BF660" i="2"/>
  <c r="T660" i="2"/>
  <c r="R660" i="2"/>
  <c r="P660" i="2"/>
  <c r="BI655" i="2"/>
  <c r="BH655" i="2"/>
  <c r="BG655" i="2"/>
  <c r="BF655" i="2"/>
  <c r="T655" i="2"/>
  <c r="R655" i="2"/>
  <c r="P655" i="2"/>
  <c r="BI650" i="2"/>
  <c r="BH650" i="2"/>
  <c r="BG650" i="2"/>
  <c r="BF650" i="2"/>
  <c r="T650" i="2"/>
  <c r="R650" i="2"/>
  <c r="P650" i="2"/>
  <c r="BI645" i="2"/>
  <c r="BH645" i="2"/>
  <c r="BG645" i="2"/>
  <c r="BF645" i="2"/>
  <c r="T645" i="2"/>
  <c r="R645" i="2"/>
  <c r="P645" i="2"/>
  <c r="BI640" i="2"/>
  <c r="BH640" i="2"/>
  <c r="BG640" i="2"/>
  <c r="BF640" i="2"/>
  <c r="T640" i="2"/>
  <c r="R640" i="2"/>
  <c r="P640" i="2"/>
  <c r="BI637" i="2"/>
  <c r="BH637" i="2"/>
  <c r="BG637" i="2"/>
  <c r="BF637" i="2"/>
  <c r="T637" i="2"/>
  <c r="R637" i="2"/>
  <c r="P637" i="2"/>
  <c r="BI632" i="2"/>
  <c r="BH632" i="2"/>
  <c r="BG632" i="2"/>
  <c r="BF632" i="2"/>
  <c r="T632" i="2"/>
  <c r="R632" i="2"/>
  <c r="P632" i="2"/>
  <c r="BI629" i="2"/>
  <c r="BH629" i="2"/>
  <c r="BG629" i="2"/>
  <c r="BF629" i="2"/>
  <c r="T629" i="2"/>
  <c r="R629" i="2"/>
  <c r="P629" i="2"/>
  <c r="BI625" i="2"/>
  <c r="BH625" i="2"/>
  <c r="BG625" i="2"/>
  <c r="BF625" i="2"/>
  <c r="T625" i="2"/>
  <c r="R625" i="2"/>
  <c r="P625" i="2"/>
  <c r="BI619" i="2"/>
  <c r="BH619" i="2"/>
  <c r="BG619" i="2"/>
  <c r="BF619" i="2"/>
  <c r="T619" i="2"/>
  <c r="R619" i="2"/>
  <c r="P619" i="2"/>
  <c r="BI614" i="2"/>
  <c r="BH614" i="2"/>
  <c r="BG614" i="2"/>
  <c r="BF614" i="2"/>
  <c r="T614" i="2"/>
  <c r="R614" i="2"/>
  <c r="P614" i="2"/>
  <c r="BI611" i="2"/>
  <c r="BH611" i="2"/>
  <c r="BG611" i="2"/>
  <c r="BF611" i="2"/>
  <c r="T611" i="2"/>
  <c r="R611" i="2"/>
  <c r="P611" i="2"/>
  <c r="BI606" i="2"/>
  <c r="BH606" i="2"/>
  <c r="BG606" i="2"/>
  <c r="BF606" i="2"/>
  <c r="T606" i="2"/>
  <c r="R606" i="2"/>
  <c r="P606" i="2"/>
  <c r="BI603" i="2"/>
  <c r="BH603" i="2"/>
  <c r="BG603" i="2"/>
  <c r="BF603" i="2"/>
  <c r="T603" i="2"/>
  <c r="R603" i="2"/>
  <c r="P603" i="2"/>
  <c r="BI598" i="2"/>
  <c r="BH598" i="2"/>
  <c r="BG598" i="2"/>
  <c r="BF598" i="2"/>
  <c r="T598" i="2"/>
  <c r="R598" i="2"/>
  <c r="P598" i="2"/>
  <c r="BI591" i="2"/>
  <c r="BH591" i="2"/>
  <c r="BG591" i="2"/>
  <c r="BF591" i="2"/>
  <c r="T591" i="2"/>
  <c r="R591" i="2"/>
  <c r="P591" i="2"/>
  <c r="BI586" i="2"/>
  <c r="BH586" i="2"/>
  <c r="BG586" i="2"/>
  <c r="BF586" i="2"/>
  <c r="T586" i="2"/>
  <c r="R586" i="2"/>
  <c r="P586" i="2"/>
  <c r="BI582" i="2"/>
  <c r="BH582" i="2"/>
  <c r="BG582" i="2"/>
  <c r="BF582" i="2"/>
  <c r="T582" i="2"/>
  <c r="R582" i="2"/>
  <c r="P582" i="2"/>
  <c r="BI577" i="2"/>
  <c r="BH577" i="2"/>
  <c r="BG577" i="2"/>
  <c r="BF577" i="2"/>
  <c r="T577" i="2"/>
  <c r="R577" i="2"/>
  <c r="P577" i="2"/>
  <c r="BI573" i="2"/>
  <c r="BH573" i="2"/>
  <c r="BG573" i="2"/>
  <c r="BF573" i="2"/>
  <c r="T573" i="2"/>
  <c r="R573" i="2"/>
  <c r="P573" i="2"/>
  <c r="BI563" i="2"/>
  <c r="BH563" i="2"/>
  <c r="BG563" i="2"/>
  <c r="BF563" i="2"/>
  <c r="T563" i="2"/>
  <c r="R563" i="2"/>
  <c r="P563" i="2"/>
  <c r="BI553" i="2"/>
  <c r="BH553" i="2"/>
  <c r="BG553" i="2"/>
  <c r="BF553" i="2"/>
  <c r="T553" i="2"/>
  <c r="R553" i="2"/>
  <c r="P553" i="2"/>
  <c r="BI548" i="2"/>
  <c r="BH548" i="2"/>
  <c r="BG548" i="2"/>
  <c r="BF548" i="2"/>
  <c r="T548" i="2"/>
  <c r="R548" i="2"/>
  <c r="P548" i="2"/>
  <c r="BI543" i="2"/>
  <c r="BH543" i="2"/>
  <c r="BG543" i="2"/>
  <c r="BF543" i="2"/>
  <c r="T543" i="2"/>
  <c r="R543" i="2"/>
  <c r="P543" i="2"/>
  <c r="BI536" i="2"/>
  <c r="BH536" i="2"/>
  <c r="BG536" i="2"/>
  <c r="BF536" i="2"/>
  <c r="T536" i="2"/>
  <c r="R536" i="2"/>
  <c r="P536" i="2"/>
  <c r="BI532" i="2"/>
  <c r="BH532" i="2"/>
  <c r="BG532" i="2"/>
  <c r="BF532" i="2"/>
  <c r="T532" i="2"/>
  <c r="R532" i="2"/>
  <c r="P532" i="2"/>
  <c r="BI527" i="2"/>
  <c r="BH527" i="2"/>
  <c r="BG527" i="2"/>
  <c r="BF527" i="2"/>
  <c r="T527" i="2"/>
  <c r="R527" i="2"/>
  <c r="P527" i="2"/>
  <c r="BI522" i="2"/>
  <c r="BH522" i="2"/>
  <c r="BG522" i="2"/>
  <c r="BF522" i="2"/>
  <c r="T522" i="2"/>
  <c r="R522" i="2"/>
  <c r="P522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490" i="2"/>
  <c r="BH490" i="2"/>
  <c r="BG490" i="2"/>
  <c r="BF490" i="2"/>
  <c r="T490" i="2"/>
  <c r="R490" i="2"/>
  <c r="P490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09" i="2"/>
  <c r="BH409" i="2"/>
  <c r="BG409" i="2"/>
  <c r="BF409" i="2"/>
  <c r="T409" i="2"/>
  <c r="R409" i="2"/>
  <c r="P409" i="2"/>
  <c r="BI354" i="2"/>
  <c r="BH354" i="2"/>
  <c r="BG354" i="2"/>
  <c r="BF354" i="2"/>
  <c r="T354" i="2"/>
  <c r="R354" i="2"/>
  <c r="P354" i="2"/>
  <c r="BI312" i="2"/>
  <c r="BH312" i="2"/>
  <c r="BG312" i="2"/>
  <c r="BF312" i="2"/>
  <c r="T312" i="2"/>
  <c r="R312" i="2"/>
  <c r="P312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87" i="2"/>
  <c r="BH187" i="2"/>
  <c r="BG187" i="2"/>
  <c r="BF187" i="2"/>
  <c r="T187" i="2"/>
  <c r="R187" i="2"/>
  <c r="P187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J124" i="2"/>
  <c r="J123" i="2"/>
  <c r="F123" i="2"/>
  <c r="F121" i="2"/>
  <c r="E119" i="2"/>
  <c r="J92" i="2"/>
  <c r="J91" i="2"/>
  <c r="F91" i="2"/>
  <c r="F89" i="2"/>
  <c r="E87" i="2"/>
  <c r="J18" i="2"/>
  <c r="E18" i="2"/>
  <c r="F124" i="2"/>
  <c r="J17" i="2"/>
  <c r="J12" i="2"/>
  <c r="J121" i="2" s="1"/>
  <c r="E7" i="2"/>
  <c r="E117" i="2"/>
  <c r="L90" i="1"/>
  <c r="AM90" i="1"/>
  <c r="AM89" i="1"/>
  <c r="L89" i="1"/>
  <c r="AM87" i="1"/>
  <c r="L87" i="1"/>
  <c r="L85" i="1"/>
  <c r="L84" i="1"/>
  <c r="BK169" i="6"/>
  <c r="J169" i="6"/>
  <c r="BK165" i="6"/>
  <c r="J165" i="6"/>
  <c r="BK162" i="6"/>
  <c r="J162" i="6"/>
  <c r="BK159" i="6"/>
  <c r="J372" i="5"/>
  <c r="J358" i="5"/>
  <c r="BK353" i="5"/>
  <c r="J343" i="5"/>
  <c r="BK338" i="5"/>
  <c r="BK328" i="5"/>
  <c r="J320" i="5"/>
  <c r="BK315" i="5"/>
  <c r="J310" i="5"/>
  <c r="BK300" i="5"/>
  <c r="BK290" i="5"/>
  <c r="J282" i="5"/>
  <c r="BK279" i="5"/>
  <c r="J271" i="5"/>
  <c r="BK261" i="5"/>
  <c r="BK256" i="5"/>
  <c r="BK251" i="5"/>
  <c r="BK241" i="5"/>
  <c r="BK235" i="5"/>
  <c r="J214" i="5"/>
  <c r="J209" i="5"/>
  <c r="J204" i="5"/>
  <c r="J195" i="5"/>
  <c r="J182" i="5"/>
  <c r="BK179" i="5"/>
  <c r="BK172" i="5"/>
  <c r="J169" i="5"/>
  <c r="J166" i="5"/>
  <c r="BK153" i="5"/>
  <c r="BK137" i="5"/>
  <c r="BK134" i="5"/>
  <c r="BK130" i="5"/>
  <c r="BK124" i="5"/>
  <c r="J326" i="4"/>
  <c r="J320" i="4"/>
  <c r="J296" i="4"/>
  <c r="BK291" i="4"/>
  <c r="BK271" i="4"/>
  <c r="J268" i="4"/>
  <c r="BK255" i="4"/>
  <c r="J247" i="4"/>
  <c r="J238" i="4"/>
  <c r="J228" i="4"/>
  <c r="BK218" i="4"/>
  <c r="J212" i="4"/>
  <c r="J207" i="4"/>
  <c r="BK186" i="4"/>
  <c r="BK177" i="4"/>
  <c r="J174" i="4"/>
  <c r="BK137" i="4"/>
  <c r="BK130" i="4"/>
  <c r="BK124" i="4"/>
  <c r="BK564" i="3"/>
  <c r="J559" i="3"/>
  <c r="J554" i="3"/>
  <c r="J548" i="3"/>
  <c r="J533" i="3"/>
  <c r="BK508" i="3"/>
  <c r="J503" i="3"/>
  <c r="J498" i="3"/>
  <c r="BK447" i="3"/>
  <c r="J442" i="3"/>
  <c r="J422" i="3"/>
  <c r="J408" i="3"/>
  <c r="J392" i="3"/>
  <c r="J370" i="3"/>
  <c r="BK365" i="3"/>
  <c r="BK334" i="3"/>
  <c r="BK331" i="3"/>
  <c r="BK315" i="3"/>
  <c r="J312" i="3"/>
  <c r="BK240" i="3"/>
  <c r="J1067" i="2"/>
  <c r="J1056" i="2"/>
  <c r="J1019" i="2"/>
  <c r="BK1001" i="2"/>
  <c r="J996" i="2"/>
  <c r="BK964" i="2"/>
  <c r="BK956" i="2"/>
  <c r="J953" i="2"/>
  <c r="J948" i="2"/>
  <c r="J938" i="2"/>
  <c r="J908" i="2"/>
  <c r="J903" i="2"/>
  <c r="J898" i="2"/>
  <c r="J888" i="2"/>
  <c r="J870" i="2"/>
  <c r="J865" i="2"/>
  <c r="BK849" i="2"/>
  <c r="J828" i="2"/>
  <c r="BK821" i="2"/>
  <c r="J810" i="2"/>
  <c r="J781" i="2"/>
  <c r="J776" i="2"/>
  <c r="BK767" i="2"/>
  <c r="J732" i="2"/>
  <c r="BK722" i="2"/>
  <c r="J717" i="2"/>
  <c r="BK712" i="2"/>
  <c r="BK650" i="2"/>
  <c r="J640" i="2"/>
  <c r="J632" i="2"/>
  <c r="BK619" i="2"/>
  <c r="BK156" i="6"/>
  <c r="J156" i="6"/>
  <c r="BK153" i="6"/>
  <c r="J153" i="6"/>
  <c r="BK150" i="6"/>
  <c r="J150" i="6"/>
  <c r="BK146" i="6"/>
  <c r="J146" i="6"/>
  <c r="BK143" i="6"/>
  <c r="J143" i="6"/>
  <c r="BK140" i="6"/>
  <c r="BK137" i="6"/>
  <c r="BK133" i="6"/>
  <c r="J130" i="6"/>
  <c r="BK127" i="6"/>
  <c r="J124" i="6"/>
  <c r="J368" i="5"/>
  <c r="J363" i="5"/>
  <c r="BK348" i="5"/>
  <c r="J338" i="5"/>
  <c r="J333" i="5"/>
  <c r="J325" i="5"/>
  <c r="J315" i="5"/>
  <c r="J305" i="5"/>
  <c r="J295" i="5"/>
  <c r="J290" i="5"/>
  <c r="BK287" i="5"/>
  <c r="BK282" i="5"/>
  <c r="J279" i="5"/>
  <c r="J274" i="5"/>
  <c r="J266" i="5"/>
  <c r="J256" i="5"/>
  <c r="J251" i="5"/>
  <c r="J246" i="5"/>
  <c r="J241" i="5"/>
  <c r="J235" i="5"/>
  <c r="BK230" i="5"/>
  <c r="BK225" i="5"/>
  <c r="J219" i="5"/>
  <c r="BK214" i="5"/>
  <c r="BK209" i="5"/>
  <c r="J201" i="5"/>
  <c r="J185" i="5"/>
  <c r="J179" i="5"/>
  <c r="J176" i="5"/>
  <c r="BK158" i="5"/>
  <c r="J153" i="5"/>
  <c r="J144" i="5"/>
  <c r="J141" i="5"/>
  <c r="J137" i="5"/>
  <c r="J130" i="5"/>
  <c r="BK127" i="5"/>
  <c r="BK326" i="4"/>
  <c r="BK315" i="4"/>
  <c r="BK310" i="4"/>
  <c r="J306" i="4"/>
  <c r="J301" i="4"/>
  <c r="J291" i="4"/>
  <c r="J286" i="4"/>
  <c r="BK281" i="4"/>
  <c r="J276" i="4"/>
  <c r="BK265" i="4"/>
  <c r="J260" i="4"/>
  <c r="J255" i="4"/>
  <c r="BK252" i="4"/>
  <c r="BK247" i="4"/>
  <c r="BK244" i="4"/>
  <c r="BK238" i="4"/>
  <c r="J233" i="4"/>
  <c r="BK223" i="4"/>
  <c r="J218" i="4"/>
  <c r="J204" i="4"/>
  <c r="BK198" i="4"/>
  <c r="J189" i="4"/>
  <c r="BK183" i="4"/>
  <c r="BK180" i="4"/>
  <c r="J177" i="4"/>
  <c r="BK174" i="4"/>
  <c r="BK159" i="4"/>
  <c r="BK144" i="4"/>
  <c r="J141" i="4"/>
  <c r="J137" i="4"/>
  <c r="J134" i="4"/>
  <c r="J130" i="4"/>
  <c r="J127" i="4"/>
  <c r="BK590" i="3"/>
  <c r="J590" i="3"/>
  <c r="BK585" i="3"/>
  <c r="J585" i="3"/>
  <c r="BK580" i="3"/>
  <c r="J575" i="3"/>
  <c r="BK570" i="3"/>
  <c r="BK543" i="3"/>
  <c r="J538" i="3"/>
  <c r="J528" i="3"/>
  <c r="J523" i="3"/>
  <c r="J518" i="3"/>
  <c r="BK513" i="3"/>
  <c r="J508" i="3"/>
  <c r="BK498" i="3"/>
  <c r="J495" i="3"/>
  <c r="J490" i="3"/>
  <c r="J486" i="3"/>
  <c r="BK481" i="3"/>
  <c r="BK476" i="3"/>
  <c r="BK471" i="3"/>
  <c r="BK462" i="3"/>
  <c r="BK457" i="3"/>
  <c r="J452" i="3"/>
  <c r="J447" i="3"/>
  <c r="BK442" i="3"/>
  <c r="BK437" i="3"/>
  <c r="BK432" i="3"/>
  <c r="BK427" i="3"/>
  <c r="J418" i="3"/>
  <c r="BK413" i="3"/>
  <c r="BK408" i="3"/>
  <c r="J403" i="3"/>
  <c r="BK398" i="3"/>
  <c r="J386" i="3"/>
  <c r="J380" i="3"/>
  <c r="BK374" i="3"/>
  <c r="BK360" i="3"/>
  <c r="BK356" i="3"/>
  <c r="BK349" i="3"/>
  <c r="BK337" i="3"/>
  <c r="J327" i="3"/>
  <c r="J324" i="3"/>
  <c r="J320" i="3"/>
  <c r="J315" i="3"/>
  <c r="BK312" i="3"/>
  <c r="J233" i="3"/>
  <c r="BK161" i="3"/>
  <c r="J156" i="3"/>
  <c r="BK153" i="3"/>
  <c r="BK150" i="3"/>
  <c r="BK147" i="3"/>
  <c r="J144" i="3"/>
  <c r="BK141" i="3"/>
  <c r="BK137" i="3"/>
  <c r="BK131" i="3"/>
  <c r="BK128" i="3"/>
  <c r="BK125" i="3"/>
  <c r="J1085" i="2"/>
  <c r="BK1076" i="2"/>
  <c r="J1063" i="2"/>
  <c r="BK1059" i="2"/>
  <c r="J1053" i="2"/>
  <c r="BK1049" i="2"/>
  <c r="BK1046" i="2"/>
  <c r="BK1043" i="2"/>
  <c r="BK1040" i="2"/>
  <c r="BK1037" i="2"/>
  <c r="BK1034" i="2"/>
  <c r="BK1031" i="2"/>
  <c r="J1028" i="2"/>
  <c r="J1025" i="2"/>
  <c r="BK1019" i="2"/>
  <c r="J1014" i="2"/>
  <c r="J1009" i="2"/>
  <c r="J1004" i="2"/>
  <c r="J1001" i="2"/>
  <c r="BK996" i="2"/>
  <c r="J993" i="2"/>
  <c r="BK990" i="2"/>
  <c r="J984" i="2"/>
  <c r="J979" i="2"/>
  <c r="BK974" i="2"/>
  <c r="BK969" i="2"/>
  <c r="J959" i="2"/>
  <c r="BK948" i="2"/>
  <c r="J943" i="2"/>
  <c r="BK938" i="2"/>
  <c r="J933" i="2"/>
  <c r="J928" i="2"/>
  <c r="BK923" i="2"/>
  <c r="J918" i="2"/>
  <c r="J913" i="2"/>
  <c r="BK898" i="2"/>
  <c r="J893" i="2"/>
  <c r="J879" i="2"/>
  <c r="J862" i="2"/>
  <c r="BK857" i="2"/>
  <c r="BK844" i="2"/>
  <c r="BK841" i="2"/>
  <c r="BK836" i="2"/>
  <c r="J833" i="2"/>
  <c r="BK825" i="2"/>
  <c r="J821" i="2"/>
  <c r="BK818" i="2"/>
  <c r="BK813" i="2"/>
  <c r="BK810" i="2"/>
  <c r="BK805" i="2"/>
  <c r="J802" i="2"/>
  <c r="BK797" i="2"/>
  <c r="BK794" i="2"/>
  <c r="BK789" i="2"/>
  <c r="J786" i="2"/>
  <c r="BK781" i="2"/>
  <c r="BK776" i="2"/>
  <c r="BK772" i="2"/>
  <c r="J762" i="2"/>
  <c r="J758" i="2"/>
  <c r="BK754" i="2"/>
  <c r="BK749" i="2"/>
  <c r="J744" i="2"/>
  <c r="J738" i="2"/>
  <c r="BK727" i="2"/>
  <c r="J706" i="2"/>
  <c r="J694" i="2"/>
  <c r="BK688" i="2"/>
  <c r="BK675" i="2"/>
  <c r="J670" i="2"/>
  <c r="BK665" i="2"/>
  <c r="J660" i="2"/>
  <c r="J655" i="2"/>
  <c r="J650" i="2"/>
  <c r="BK645" i="2"/>
  <c r="BK640" i="2"/>
  <c r="J637" i="2"/>
  <c r="BK632" i="2"/>
  <c r="J629" i="2"/>
  <c r="BK625" i="2"/>
  <c r="BK614" i="2"/>
  <c r="BK611" i="2"/>
  <c r="BK606" i="2"/>
  <c r="BK603" i="2"/>
  <c r="BK582" i="2"/>
  <c r="J577" i="2"/>
  <c r="BK573" i="2"/>
  <c r="J563" i="2"/>
  <c r="J553" i="2"/>
  <c r="BK548" i="2"/>
  <c r="BK543" i="2"/>
  <c r="BK536" i="2"/>
  <c r="BK532" i="2"/>
  <c r="J532" i="2"/>
  <c r="J527" i="2"/>
  <c r="BK522" i="2"/>
  <c r="J517" i="2"/>
  <c r="J514" i="2"/>
  <c r="BK474" i="2"/>
  <c r="J474" i="2"/>
  <c r="BK471" i="2"/>
  <c r="J464" i="2"/>
  <c r="BK461" i="2"/>
  <c r="J453" i="2"/>
  <c r="BK450" i="2"/>
  <c r="J450" i="2"/>
  <c r="BK409" i="2"/>
  <c r="BK354" i="2"/>
  <c r="BK217" i="2"/>
  <c r="J214" i="2"/>
  <c r="BK211" i="2"/>
  <c r="J211" i="2"/>
  <c r="BK202" i="2"/>
  <c r="J199" i="2"/>
  <c r="J196" i="2"/>
  <c r="J187" i="2"/>
  <c r="J178" i="2"/>
  <c r="J173" i="2"/>
  <c r="BK146" i="2"/>
  <c r="BK143" i="2"/>
  <c r="J140" i="2"/>
  <c r="J135" i="2"/>
  <c r="J159" i="6"/>
  <c r="J140" i="6"/>
  <c r="J137" i="6"/>
  <c r="J133" i="6"/>
  <c r="BK130" i="6"/>
  <c r="J127" i="6"/>
  <c r="BK124" i="6"/>
  <c r="BK372" i="5"/>
  <c r="BK368" i="5"/>
  <c r="BK363" i="5"/>
  <c r="BK358" i="5"/>
  <c r="J353" i="5"/>
  <c r="J348" i="5"/>
  <c r="BK343" i="5"/>
  <c r="BK333" i="5"/>
  <c r="J328" i="5"/>
  <c r="BK325" i="5"/>
  <c r="BK320" i="5"/>
  <c r="BK310" i="5"/>
  <c r="BK305" i="5"/>
  <c r="J300" i="5"/>
  <c r="BK295" i="5"/>
  <c r="J287" i="5"/>
  <c r="BK274" i="5"/>
  <c r="BK271" i="5"/>
  <c r="BK266" i="5"/>
  <c r="J261" i="5"/>
  <c r="BK246" i="5"/>
  <c r="J230" i="5"/>
  <c r="J225" i="5"/>
  <c r="BK219" i="5"/>
  <c r="BK204" i="5"/>
  <c r="BK201" i="5"/>
  <c r="BK195" i="5"/>
  <c r="BK185" i="5"/>
  <c r="BK182" i="5"/>
  <c r="BK176" i="5"/>
  <c r="J172" i="5"/>
  <c r="BK169" i="5"/>
  <c r="BK166" i="5"/>
  <c r="J158" i="5"/>
  <c r="BK144" i="5"/>
  <c r="BK141" i="5"/>
  <c r="J134" i="5"/>
  <c r="J127" i="5"/>
  <c r="J124" i="5"/>
  <c r="BK320" i="4"/>
  <c r="J315" i="4"/>
  <c r="J310" i="4"/>
  <c r="BK306" i="4"/>
  <c r="BK301" i="4"/>
  <c r="BK296" i="4"/>
  <c r="BK286" i="4"/>
  <c r="J281" i="4"/>
  <c r="BK276" i="4"/>
  <c r="J271" i="4"/>
  <c r="BK268" i="4"/>
  <c r="J265" i="4"/>
  <c r="BK260" i="4"/>
  <c r="J252" i="4"/>
  <c r="J244" i="4"/>
  <c r="BK233" i="4"/>
  <c r="BK228" i="4"/>
  <c r="J223" i="4"/>
  <c r="BK212" i="4"/>
  <c r="BK207" i="4"/>
  <c r="BK204" i="4"/>
  <c r="J198" i="4"/>
  <c r="BK189" i="4"/>
  <c r="J186" i="4"/>
  <c r="J183" i="4"/>
  <c r="J180" i="4"/>
  <c r="J159" i="4"/>
  <c r="J144" i="4"/>
  <c r="BK141" i="4"/>
  <c r="BK134" i="4"/>
  <c r="BK127" i="4"/>
  <c r="J124" i="4"/>
  <c r="J580" i="3"/>
  <c r="BK575" i="3"/>
  <c r="J570" i="3"/>
  <c r="J564" i="3"/>
  <c r="BK559" i="3"/>
  <c r="BK554" i="3"/>
  <c r="BK548" i="3"/>
  <c r="J543" i="3"/>
  <c r="BK538" i="3"/>
  <c r="BK533" i="3"/>
  <c r="BK528" i="3"/>
  <c r="BK523" i="3"/>
  <c r="BK518" i="3"/>
  <c r="J513" i="3"/>
  <c r="BK503" i="3"/>
  <c r="BK495" i="3"/>
  <c r="BK490" i="3"/>
  <c r="BK486" i="3"/>
  <c r="J481" i="3"/>
  <c r="J476" i="3"/>
  <c r="J471" i="3"/>
  <c r="J462" i="3"/>
  <c r="J457" i="3"/>
  <c r="BK452" i="3"/>
  <c r="J437" i="3"/>
  <c r="J432" i="3"/>
  <c r="J427" i="3"/>
  <c r="BK422" i="3"/>
  <c r="BK418" i="3"/>
  <c r="J413" i="3"/>
  <c r="BK403" i="3"/>
  <c r="J398" i="3"/>
  <c r="BK392" i="3"/>
  <c r="BK386" i="3"/>
  <c r="BK380" i="3"/>
  <c r="J374" i="3"/>
  <c r="BK370" i="3"/>
  <c r="J365" i="3"/>
  <c r="J360" i="3"/>
  <c r="J356" i="3"/>
  <c r="J349" i="3"/>
  <c r="J337" i="3"/>
  <c r="J334" i="3"/>
  <c r="J331" i="3"/>
  <c r="BK327" i="3"/>
  <c r="BK324" i="3"/>
  <c r="BK320" i="3"/>
  <c r="J240" i="3"/>
  <c r="BK233" i="3"/>
  <c r="J161" i="3"/>
  <c r="BK156" i="3"/>
  <c r="J153" i="3"/>
  <c r="J150" i="3"/>
  <c r="J147" i="3"/>
  <c r="BK144" i="3"/>
  <c r="J141" i="3"/>
  <c r="J137" i="3"/>
  <c r="J131" i="3"/>
  <c r="J128" i="3"/>
  <c r="J125" i="3"/>
  <c r="BK1121" i="2"/>
  <c r="J1121" i="2"/>
  <c r="BK1112" i="2"/>
  <c r="J1112" i="2"/>
  <c r="BK1103" i="2"/>
  <c r="J1103" i="2"/>
  <c r="BK1094" i="2"/>
  <c r="J1094" i="2"/>
  <c r="BK1085" i="2"/>
  <c r="J1076" i="2"/>
  <c r="BK1067" i="2"/>
  <c r="BK1063" i="2"/>
  <c r="J1059" i="2"/>
  <c r="BK1056" i="2"/>
  <c r="BK1053" i="2"/>
  <c r="J1049" i="2"/>
  <c r="J1046" i="2"/>
  <c r="J1043" i="2"/>
  <c r="J1040" i="2"/>
  <c r="J1037" i="2"/>
  <c r="J1034" i="2"/>
  <c r="J1031" i="2"/>
  <c r="BK1028" i="2"/>
  <c r="BK1025" i="2"/>
  <c r="BK1014" i="2"/>
  <c r="BK1009" i="2"/>
  <c r="BK1004" i="2"/>
  <c r="BK993" i="2"/>
  <c r="J990" i="2"/>
  <c r="BK984" i="2"/>
  <c r="BK979" i="2"/>
  <c r="J974" i="2"/>
  <c r="J969" i="2"/>
  <c r="J964" i="2"/>
  <c r="BK959" i="2"/>
  <c r="J956" i="2"/>
  <c r="BK953" i="2"/>
  <c r="BK943" i="2"/>
  <c r="BK933" i="2"/>
  <c r="BK928" i="2"/>
  <c r="J923" i="2"/>
  <c r="BK918" i="2"/>
  <c r="BK913" i="2"/>
  <c r="BK908" i="2"/>
  <c r="BK903" i="2"/>
  <c r="BK893" i="2"/>
  <c r="BK888" i="2"/>
  <c r="BK879" i="2"/>
  <c r="BK870" i="2"/>
  <c r="BK865" i="2"/>
  <c r="BK862" i="2"/>
  <c r="J857" i="2"/>
  <c r="BK854" i="2"/>
  <c r="J854" i="2"/>
  <c r="J849" i="2"/>
  <c r="J844" i="2"/>
  <c r="J841" i="2"/>
  <c r="J836" i="2"/>
  <c r="BK833" i="2"/>
  <c r="BK828" i="2"/>
  <c r="J825" i="2"/>
  <c r="J818" i="2"/>
  <c r="J813" i="2"/>
  <c r="J805" i="2"/>
  <c r="BK802" i="2"/>
  <c r="J797" i="2"/>
  <c r="J794" i="2"/>
  <c r="J789" i="2"/>
  <c r="BK786" i="2"/>
  <c r="J772" i="2"/>
  <c r="J767" i="2"/>
  <c r="BK762" i="2"/>
  <c r="BK758" i="2"/>
  <c r="J754" i="2"/>
  <c r="J749" i="2"/>
  <c r="BK744" i="2"/>
  <c r="BK738" i="2"/>
  <c r="BK732" i="2"/>
  <c r="J727" i="2"/>
  <c r="J722" i="2"/>
  <c r="BK717" i="2"/>
  <c r="J712" i="2"/>
  <c r="BK706" i="2"/>
  <c r="BK694" i="2"/>
  <c r="J688" i="2"/>
  <c r="J675" i="2"/>
  <c r="BK670" i="2"/>
  <c r="J665" i="2"/>
  <c r="BK660" i="2"/>
  <c r="BK655" i="2"/>
  <c r="J645" i="2"/>
  <c r="BK637" i="2"/>
  <c r="BK629" i="2"/>
  <c r="J625" i="2"/>
  <c r="J619" i="2"/>
  <c r="J614" i="2"/>
  <c r="J611" i="2"/>
  <c r="J606" i="2"/>
  <c r="J603" i="2"/>
  <c r="BK598" i="2"/>
  <c r="J598" i="2"/>
  <c r="BK591" i="2"/>
  <c r="J591" i="2"/>
  <c r="BK586" i="2"/>
  <c r="J586" i="2"/>
  <c r="J582" i="2"/>
  <c r="BK577" i="2"/>
  <c r="J573" i="2"/>
  <c r="BK563" i="2"/>
  <c r="BK553" i="2"/>
  <c r="J548" i="2"/>
  <c r="J543" i="2"/>
  <c r="J536" i="2"/>
  <c r="BK527" i="2"/>
  <c r="J522" i="2"/>
  <c r="BK517" i="2"/>
  <c r="BK514" i="2"/>
  <c r="BK490" i="2"/>
  <c r="J490" i="2"/>
  <c r="J471" i="2"/>
  <c r="BK468" i="2"/>
  <c r="J468" i="2"/>
  <c r="BK464" i="2"/>
  <c r="J461" i="2"/>
  <c r="BK458" i="2"/>
  <c r="J458" i="2"/>
  <c r="BK453" i="2"/>
  <c r="BK447" i="2"/>
  <c r="J447" i="2"/>
  <c r="J409" i="2"/>
  <c r="J354" i="2"/>
  <c r="BK312" i="2"/>
  <c r="J312" i="2"/>
  <c r="J217" i="2"/>
  <c r="BK214" i="2"/>
  <c r="BK208" i="2"/>
  <c r="J208" i="2"/>
  <c r="BK205" i="2"/>
  <c r="J205" i="2"/>
  <c r="J202" i="2"/>
  <c r="BK199" i="2"/>
  <c r="BK196" i="2"/>
  <c r="BK187" i="2"/>
  <c r="BK178" i="2"/>
  <c r="BK173" i="2"/>
  <c r="J146" i="2"/>
  <c r="J143" i="2"/>
  <c r="BK140" i="2"/>
  <c r="BK135" i="2"/>
  <c r="BK130" i="2"/>
  <c r="J130" i="2"/>
  <c r="AS94" i="1"/>
  <c r="BK129" i="2" l="1"/>
  <c r="J129" i="2"/>
  <c r="J98" i="2"/>
  <c r="T129" i="2"/>
  <c r="R542" i="2"/>
  <c r="P597" i="2"/>
  <c r="BK737" i="2"/>
  <c r="J737" i="2"/>
  <c r="J102" i="2" s="1"/>
  <c r="R737" i="2"/>
  <c r="P989" i="2"/>
  <c r="BK1024" i="2"/>
  <c r="J1024" i="2" s="1"/>
  <c r="J104" i="2" s="1"/>
  <c r="T1024" i="2"/>
  <c r="BK1066" i="2"/>
  <c r="J1066" i="2" s="1"/>
  <c r="J107" i="2" s="1"/>
  <c r="R1066" i="2"/>
  <c r="R1065" i="2"/>
  <c r="T124" i="3"/>
  <c r="BK379" i="3"/>
  <c r="J379" i="3"/>
  <c r="J99" i="3"/>
  <c r="R379" i="3"/>
  <c r="T379" i="3"/>
  <c r="T397" i="3"/>
  <c r="P553" i="3"/>
  <c r="R123" i="4"/>
  <c r="T211" i="4"/>
  <c r="R243" i="4"/>
  <c r="T224" i="5"/>
  <c r="T122" i="5" s="1"/>
  <c r="T121" i="5" s="1"/>
  <c r="P129" i="2"/>
  <c r="BK542" i="2"/>
  <c r="J542" i="2"/>
  <c r="J99" i="2"/>
  <c r="BK597" i="2"/>
  <c r="J597" i="2"/>
  <c r="J100" i="2"/>
  <c r="R597" i="2"/>
  <c r="R128" i="2" s="1"/>
  <c r="R127" i="2" s="1"/>
  <c r="BK711" i="2"/>
  <c r="J711" i="2"/>
  <c r="J101" i="2"/>
  <c r="P711" i="2"/>
  <c r="T711" i="2"/>
  <c r="T737" i="2"/>
  <c r="R989" i="2"/>
  <c r="R1024" i="2"/>
  <c r="P1066" i="2"/>
  <c r="P1065" i="2"/>
  <c r="BK124" i="3"/>
  <c r="P124" i="3"/>
  <c r="BK397" i="3"/>
  <c r="J397" i="3"/>
  <c r="J100" i="3"/>
  <c r="P397" i="3"/>
  <c r="BK553" i="3"/>
  <c r="J553" i="3"/>
  <c r="J101" i="3"/>
  <c r="T553" i="3"/>
  <c r="BK123" i="4"/>
  <c r="J123" i="4"/>
  <c r="J98" i="4"/>
  <c r="P123" i="4"/>
  <c r="T123" i="4"/>
  <c r="BK211" i="4"/>
  <c r="J211" i="4"/>
  <c r="J99" i="4"/>
  <c r="P211" i="4"/>
  <c r="R211" i="4"/>
  <c r="BK243" i="4"/>
  <c r="J243" i="4"/>
  <c r="J100" i="4" s="1"/>
  <c r="T243" i="4"/>
  <c r="BK123" i="5"/>
  <c r="P123" i="5"/>
  <c r="R123" i="5"/>
  <c r="BK208" i="5"/>
  <c r="J208" i="5"/>
  <c r="J99" i="5"/>
  <c r="P208" i="5"/>
  <c r="R208" i="5"/>
  <c r="T208" i="5"/>
  <c r="P224" i="5"/>
  <c r="R224" i="5"/>
  <c r="R129" i="2"/>
  <c r="P542" i="2"/>
  <c r="T542" i="2"/>
  <c r="T597" i="2"/>
  <c r="R711" i="2"/>
  <c r="P737" i="2"/>
  <c r="BK989" i="2"/>
  <c r="J989" i="2"/>
  <c r="J103" i="2"/>
  <c r="T989" i="2"/>
  <c r="P1024" i="2"/>
  <c r="T1066" i="2"/>
  <c r="T1065" i="2"/>
  <c r="R124" i="3"/>
  <c r="P379" i="3"/>
  <c r="R397" i="3"/>
  <c r="R553" i="3"/>
  <c r="P243" i="4"/>
  <c r="T123" i="5"/>
  <c r="BK224" i="5"/>
  <c r="J224" i="5"/>
  <c r="J100" i="5"/>
  <c r="BK123" i="6"/>
  <c r="J123" i="6" s="1"/>
  <c r="J98" i="6" s="1"/>
  <c r="P123" i="6"/>
  <c r="R123" i="6"/>
  <c r="T123" i="6"/>
  <c r="BK136" i="6"/>
  <c r="J136" i="6"/>
  <c r="J99" i="6"/>
  <c r="P136" i="6"/>
  <c r="R136" i="6"/>
  <c r="T136" i="6"/>
  <c r="BK149" i="6"/>
  <c r="J149" i="6" s="1"/>
  <c r="J100" i="6" s="1"/>
  <c r="P149" i="6"/>
  <c r="R149" i="6"/>
  <c r="T149" i="6"/>
  <c r="E85" i="2"/>
  <c r="J89" i="2"/>
  <c r="F92" i="2"/>
  <c r="BE130" i="2"/>
  <c r="BE199" i="2"/>
  <c r="BE202" i="2"/>
  <c r="BE205" i="2"/>
  <c r="BE211" i="2"/>
  <c r="BE409" i="2"/>
  <c r="BE447" i="2"/>
  <c r="BE450" i="2"/>
  <c r="BE458" i="2"/>
  <c r="BE514" i="2"/>
  <c r="BE517" i="2"/>
  <c r="BE527" i="2"/>
  <c r="BE532" i="2"/>
  <c r="BE536" i="2"/>
  <c r="BE548" i="2"/>
  <c r="BE573" i="2"/>
  <c r="BE577" i="2"/>
  <c r="BE582" i="2"/>
  <c r="BE586" i="2"/>
  <c r="BE591" i="2"/>
  <c r="BE614" i="2"/>
  <c r="BE629" i="2"/>
  <c r="BE632" i="2"/>
  <c r="BE640" i="2"/>
  <c r="BE665" i="2"/>
  <c r="BE688" i="2"/>
  <c r="BE712" i="2"/>
  <c r="BE717" i="2"/>
  <c r="BE727" i="2"/>
  <c r="BE732" i="2"/>
  <c r="BE738" i="2"/>
  <c r="BE749" i="2"/>
  <c r="BE758" i="2"/>
  <c r="BE762" i="2"/>
  <c r="BE767" i="2"/>
  <c r="BE786" i="2"/>
  <c r="BE789" i="2"/>
  <c r="BE813" i="2"/>
  <c r="BE821" i="2"/>
  <c r="BE828" i="2"/>
  <c r="BE844" i="2"/>
  <c r="BE849" i="2"/>
  <c r="BE854" i="2"/>
  <c r="BE857" i="2"/>
  <c r="BE865" i="2"/>
  <c r="BE870" i="2"/>
  <c r="BE888" i="2"/>
  <c r="BE898" i="2"/>
  <c r="BE928" i="2"/>
  <c r="BE938" i="2"/>
  <c r="BE953" i="2"/>
  <c r="BE956" i="2"/>
  <c r="BE959" i="2"/>
  <c r="BE979" i="2"/>
  <c r="BE993" i="2"/>
  <c r="BE1019" i="2"/>
  <c r="BE1031" i="2"/>
  <c r="BE1034" i="2"/>
  <c r="BE1043" i="2"/>
  <c r="BE1046" i="2"/>
  <c r="BE1049" i="2"/>
  <c r="BE1053" i="2"/>
  <c r="BE1056" i="2"/>
  <c r="BE1059" i="2"/>
  <c r="BE1076" i="2"/>
  <c r="BE1085" i="2"/>
  <c r="BE1094" i="2"/>
  <c r="BE1103" i="2"/>
  <c r="BE1112" i="2"/>
  <c r="BE1121" i="2"/>
  <c r="E85" i="3"/>
  <c r="J89" i="3"/>
  <c r="BE128" i="3"/>
  <c r="BE141" i="3"/>
  <c r="BE153" i="3"/>
  <c r="BE233" i="3"/>
  <c r="BE327" i="3"/>
  <c r="BE360" i="3"/>
  <c r="BE365" i="3"/>
  <c r="BE370" i="3"/>
  <c r="BE374" i="3"/>
  <c r="BE386" i="3"/>
  <c r="BE392" i="3"/>
  <c r="BE413" i="3"/>
  <c r="BE418" i="3"/>
  <c r="BE422" i="3"/>
  <c r="BE442" i="3"/>
  <c r="BE447" i="3"/>
  <c r="BE471" i="3"/>
  <c r="BE498" i="3"/>
  <c r="BE528" i="3"/>
  <c r="BE543" i="3"/>
  <c r="BE554" i="3"/>
  <c r="BE564" i="3"/>
  <c r="BE570" i="3"/>
  <c r="BE580" i="3"/>
  <c r="BK589" i="3"/>
  <c r="J589" i="3"/>
  <c r="J102" i="3"/>
  <c r="E85" i="4"/>
  <c r="J91" i="4"/>
  <c r="J115" i="4"/>
  <c r="F118" i="4"/>
  <c r="BE124" i="4"/>
  <c r="BE141" i="4"/>
  <c r="BE174" i="4"/>
  <c r="BE177" i="4"/>
  <c r="BE183" i="4"/>
  <c r="BE212" i="4"/>
  <c r="BE218" i="4"/>
  <c r="BE223" i="4"/>
  <c r="BE247" i="4"/>
  <c r="BE268" i="4"/>
  <c r="BE291" i="4"/>
  <c r="BE306" i="4"/>
  <c r="BE310" i="4"/>
  <c r="BE315" i="4"/>
  <c r="E85" i="5"/>
  <c r="J89" i="5"/>
  <c r="J91" i="5"/>
  <c r="F118" i="5"/>
  <c r="BE130" i="5"/>
  <c r="BE137" i="5"/>
  <c r="BE158" i="5"/>
  <c r="BE166" i="5"/>
  <c r="BE172" i="5"/>
  <c r="BE179" i="5"/>
  <c r="BE185" i="5"/>
  <c r="BE195" i="5"/>
  <c r="BE204" i="5"/>
  <c r="BE214" i="5"/>
  <c r="BE256" i="5"/>
  <c r="BE261" i="5"/>
  <c r="BE266" i="5"/>
  <c r="BE271" i="5"/>
  <c r="BE282" i="5"/>
  <c r="BE300" i="5"/>
  <c r="BE305" i="5"/>
  <c r="BE315" i="5"/>
  <c r="BE325" i="5"/>
  <c r="BE343" i="5"/>
  <c r="BE368" i="5"/>
  <c r="BE372" i="5"/>
  <c r="J89" i="6"/>
  <c r="E111" i="6"/>
  <c r="F118" i="6"/>
  <c r="BE127" i="6"/>
  <c r="BE133" i="6"/>
  <c r="BE137" i="6"/>
  <c r="BE135" i="2"/>
  <c r="BE140" i="2"/>
  <c r="BE143" i="2"/>
  <c r="BE146" i="2"/>
  <c r="BE173" i="2"/>
  <c r="BE178" i="2"/>
  <c r="BE187" i="2"/>
  <c r="BE196" i="2"/>
  <c r="BE208" i="2"/>
  <c r="BE214" i="2"/>
  <c r="BE217" i="2"/>
  <c r="BE312" i="2"/>
  <c r="BE354" i="2"/>
  <c r="BE453" i="2"/>
  <c r="BE461" i="2"/>
  <c r="BE464" i="2"/>
  <c r="BE468" i="2"/>
  <c r="BE471" i="2"/>
  <c r="BE474" i="2"/>
  <c r="BE490" i="2"/>
  <c r="BE522" i="2"/>
  <c r="BE543" i="2"/>
  <c r="BE553" i="2"/>
  <c r="BE563" i="2"/>
  <c r="BE598" i="2"/>
  <c r="BE603" i="2"/>
  <c r="BE611" i="2"/>
  <c r="BE619" i="2"/>
  <c r="BE625" i="2"/>
  <c r="BE637" i="2"/>
  <c r="BE645" i="2"/>
  <c r="BE650" i="2"/>
  <c r="BE660" i="2"/>
  <c r="BE670" i="2"/>
  <c r="BE675" i="2"/>
  <c r="BE694" i="2"/>
  <c r="BE706" i="2"/>
  <c r="BE722" i="2"/>
  <c r="BE772" i="2"/>
  <c r="BE776" i="2"/>
  <c r="BE802" i="2"/>
  <c r="BE810" i="2"/>
  <c r="BE818" i="2"/>
  <c r="BE825" i="2"/>
  <c r="BE893" i="2"/>
  <c r="BE903" i="2"/>
  <c r="BE908" i="2"/>
  <c r="BE933" i="2"/>
  <c r="BE943" i="2"/>
  <c r="BE948" i="2"/>
  <c r="BE964" i="2"/>
  <c r="BE984" i="2"/>
  <c r="BE990" i="2"/>
  <c r="BE996" i="2"/>
  <c r="BE1001" i="2"/>
  <c r="BE1009" i="2"/>
  <c r="BE1014" i="2"/>
  <c r="BE1037" i="2"/>
  <c r="BE137" i="3"/>
  <c r="BE144" i="3"/>
  <c r="BE147" i="3"/>
  <c r="BE161" i="3"/>
  <c r="BE240" i="3"/>
  <c r="BE312" i="3"/>
  <c r="BE315" i="3"/>
  <c r="BE324" i="3"/>
  <c r="BE331" i="3"/>
  <c r="BE334" i="3"/>
  <c r="BE403" i="3"/>
  <c r="BE427" i="3"/>
  <c r="BE437" i="3"/>
  <c r="BE503" i="3"/>
  <c r="BE508" i="3"/>
  <c r="BE513" i="3"/>
  <c r="BE523" i="3"/>
  <c r="BE533" i="3"/>
  <c r="BE538" i="3"/>
  <c r="BE548" i="3"/>
  <c r="BE559" i="3"/>
  <c r="BE575" i="3"/>
  <c r="BE585" i="3"/>
  <c r="BE590" i="3"/>
  <c r="BE127" i="4"/>
  <c r="BE130" i="4"/>
  <c r="BE137" i="4"/>
  <c r="BE159" i="4"/>
  <c r="BE186" i="4"/>
  <c r="BE198" i="4"/>
  <c r="BE207" i="4"/>
  <c r="BE228" i="4"/>
  <c r="BE233" i="4"/>
  <c r="BE238" i="4"/>
  <c r="BE252" i="4"/>
  <c r="BE255" i="4"/>
  <c r="BE260" i="4"/>
  <c r="BE271" i="4"/>
  <c r="BE276" i="4"/>
  <c r="BE286" i="4"/>
  <c r="BE296" i="4"/>
  <c r="BE320" i="4"/>
  <c r="BE326" i="4"/>
  <c r="BE124" i="5"/>
  <c r="BE127" i="5"/>
  <c r="BE134" i="5"/>
  <c r="BE141" i="5"/>
  <c r="BE144" i="5"/>
  <c r="BE153" i="5"/>
  <c r="BE169" i="5"/>
  <c r="BE176" i="5"/>
  <c r="BE201" i="5"/>
  <c r="BE209" i="5"/>
  <c r="BE225" i="5"/>
  <c r="BE235" i="5"/>
  <c r="BE241" i="5"/>
  <c r="BE246" i="5"/>
  <c r="BE251" i="5"/>
  <c r="BE274" i="5"/>
  <c r="BE279" i="5"/>
  <c r="BE287" i="5"/>
  <c r="BE290" i="5"/>
  <c r="BE310" i="5"/>
  <c r="BE320" i="5"/>
  <c r="BE328" i="5"/>
  <c r="BE338" i="5"/>
  <c r="BE348" i="5"/>
  <c r="BE353" i="5"/>
  <c r="BE358" i="5"/>
  <c r="BK371" i="5"/>
  <c r="J371" i="5"/>
  <c r="J101" i="5"/>
  <c r="J91" i="6"/>
  <c r="BE124" i="6"/>
  <c r="BE130" i="6"/>
  <c r="BE140" i="6"/>
  <c r="BE143" i="6"/>
  <c r="BE146" i="6"/>
  <c r="BE150" i="6"/>
  <c r="BE153" i="6"/>
  <c r="BE156" i="6"/>
  <c r="BE606" i="2"/>
  <c r="BE655" i="2"/>
  <c r="BE744" i="2"/>
  <c r="BE754" i="2"/>
  <c r="BE781" i="2"/>
  <c r="BE794" i="2"/>
  <c r="BE797" i="2"/>
  <c r="BE805" i="2"/>
  <c r="BE833" i="2"/>
  <c r="BE836" i="2"/>
  <c r="BE841" i="2"/>
  <c r="BE862" i="2"/>
  <c r="BE879" i="2"/>
  <c r="BE913" i="2"/>
  <c r="BE918" i="2"/>
  <c r="BE923" i="2"/>
  <c r="BE969" i="2"/>
  <c r="BE974" i="2"/>
  <c r="BE1004" i="2"/>
  <c r="BE1025" i="2"/>
  <c r="BE1028" i="2"/>
  <c r="BE1040" i="2"/>
  <c r="BE1063" i="2"/>
  <c r="BE1067" i="2"/>
  <c r="BK1062" i="2"/>
  <c r="J1062" i="2"/>
  <c r="J105" i="2"/>
  <c r="F92" i="3"/>
  <c r="BE125" i="3"/>
  <c r="BE131" i="3"/>
  <c r="BE150" i="3"/>
  <c r="BE156" i="3"/>
  <c r="BE320" i="3"/>
  <c r="BE337" i="3"/>
  <c r="BE349" i="3"/>
  <c r="BE356" i="3"/>
  <c r="BE380" i="3"/>
  <c r="BE398" i="3"/>
  <c r="BE408" i="3"/>
  <c r="BE432" i="3"/>
  <c r="BE452" i="3"/>
  <c r="BE457" i="3"/>
  <c r="BE462" i="3"/>
  <c r="BE476" i="3"/>
  <c r="BE481" i="3"/>
  <c r="BE486" i="3"/>
  <c r="BE490" i="3"/>
  <c r="BE495" i="3"/>
  <c r="BE518" i="3"/>
  <c r="BE134" i="4"/>
  <c r="BE144" i="4"/>
  <c r="BE180" i="4"/>
  <c r="BE189" i="4"/>
  <c r="BE204" i="4"/>
  <c r="BE244" i="4"/>
  <c r="BE265" i="4"/>
  <c r="BE281" i="4"/>
  <c r="BE301" i="4"/>
  <c r="BK325" i="4"/>
  <c r="J325" i="4"/>
  <c r="J101" i="4" s="1"/>
  <c r="BE182" i="5"/>
  <c r="BE219" i="5"/>
  <c r="BE230" i="5"/>
  <c r="BE295" i="5"/>
  <c r="BE333" i="5"/>
  <c r="BE363" i="5"/>
  <c r="BE159" i="6"/>
  <c r="BE162" i="6"/>
  <c r="BE165" i="6"/>
  <c r="BE169" i="6"/>
  <c r="BK168" i="6"/>
  <c r="J168" i="6" s="1"/>
  <c r="J101" i="6" s="1"/>
  <c r="F34" i="2"/>
  <c r="BA95" i="1"/>
  <c r="F37" i="3"/>
  <c r="BD96" i="1"/>
  <c r="F36" i="4"/>
  <c r="BC97" i="1"/>
  <c r="F34" i="5"/>
  <c r="BA98" i="1"/>
  <c r="F34" i="3"/>
  <c r="BA96" i="1"/>
  <c r="F37" i="4"/>
  <c r="BD97" i="1"/>
  <c r="F37" i="2"/>
  <c r="BD95" i="1"/>
  <c r="J34" i="6"/>
  <c r="AW99" i="1"/>
  <c r="F37" i="6"/>
  <c r="BD99" i="1"/>
  <c r="F35" i="2"/>
  <c r="BB95" i="1"/>
  <c r="J34" i="2"/>
  <c r="AW95" i="1"/>
  <c r="F36" i="3"/>
  <c r="BC96" i="1"/>
  <c r="F36" i="5"/>
  <c r="BC98" i="1"/>
  <c r="F35" i="6"/>
  <c r="BB99" i="1"/>
  <c r="J34" i="3"/>
  <c r="AW96" i="1"/>
  <c r="F34" i="4"/>
  <c r="BA97" i="1"/>
  <c r="F35" i="5"/>
  <c r="BB98" i="1"/>
  <c r="F36" i="2"/>
  <c r="BC95" i="1"/>
  <c r="F35" i="3"/>
  <c r="BB96" i="1"/>
  <c r="F35" i="4"/>
  <c r="BB97" i="1"/>
  <c r="J34" i="5"/>
  <c r="AW98" i="1"/>
  <c r="F37" i="5"/>
  <c r="BD98" i="1"/>
  <c r="J34" i="4"/>
  <c r="AW97" i="1"/>
  <c r="F34" i="6"/>
  <c r="BA99" i="1"/>
  <c r="F36" i="6"/>
  <c r="BC99" i="1"/>
  <c r="T122" i="6" l="1"/>
  <c r="T121" i="6"/>
  <c r="P122" i="6"/>
  <c r="P121" i="6"/>
  <c r="AU99" i="1" s="1"/>
  <c r="R123" i="3"/>
  <c r="R122" i="3"/>
  <c r="T128" i="2"/>
  <c r="T127" i="2" s="1"/>
  <c r="R122" i="6"/>
  <c r="R121" i="6"/>
  <c r="P122" i="5"/>
  <c r="P121" i="5" s="1"/>
  <c r="AU98" i="1" s="1"/>
  <c r="T122" i="4"/>
  <c r="T121" i="4"/>
  <c r="P122" i="4"/>
  <c r="P121" i="4"/>
  <c r="AU97" i="1"/>
  <c r="BK123" i="3"/>
  <c r="J123" i="3" s="1"/>
  <c r="J97" i="3" s="1"/>
  <c r="R122" i="4"/>
  <c r="R121" i="4"/>
  <c r="T123" i="3"/>
  <c r="T122" i="3"/>
  <c r="R122" i="5"/>
  <c r="R121" i="5"/>
  <c r="BK122" i="5"/>
  <c r="BK121" i="5"/>
  <c r="J121" i="5"/>
  <c r="J96" i="5"/>
  <c r="P123" i="3"/>
  <c r="P122" i="3"/>
  <c r="AU96" i="1"/>
  <c r="P128" i="2"/>
  <c r="P127" i="2" s="1"/>
  <c r="AU95" i="1" s="1"/>
  <c r="BK128" i="2"/>
  <c r="BK1065" i="2"/>
  <c r="J1065" i="2" s="1"/>
  <c r="J106" i="2" s="1"/>
  <c r="J124" i="3"/>
  <c r="J98" i="3"/>
  <c r="BK122" i="4"/>
  <c r="J122" i="4"/>
  <c r="J97" i="4"/>
  <c r="J123" i="5"/>
  <c r="J98" i="5" s="1"/>
  <c r="BK122" i="6"/>
  <c r="J122" i="6"/>
  <c r="J97" i="6"/>
  <c r="F33" i="4"/>
  <c r="AZ97" i="1"/>
  <c r="F33" i="2"/>
  <c r="AZ95" i="1"/>
  <c r="BB94" i="1"/>
  <c r="AX94" i="1"/>
  <c r="BC94" i="1"/>
  <c r="AY94" i="1"/>
  <c r="F33" i="3"/>
  <c r="AZ96" i="1"/>
  <c r="J33" i="4"/>
  <c r="AV97" i="1"/>
  <c r="AT97" i="1" s="1"/>
  <c r="F33" i="5"/>
  <c r="AZ98" i="1"/>
  <c r="F33" i="6"/>
  <c r="AZ99" i="1" s="1"/>
  <c r="J33" i="2"/>
  <c r="AV95" i="1"/>
  <c r="AT95" i="1"/>
  <c r="BA94" i="1"/>
  <c r="W30" i="1"/>
  <c r="BD94" i="1"/>
  <c r="W33" i="1"/>
  <c r="J33" i="3"/>
  <c r="AV96" i="1"/>
  <c r="AT96" i="1"/>
  <c r="J33" i="5"/>
  <c r="AV98" i="1" s="1"/>
  <c r="AT98" i="1" s="1"/>
  <c r="J33" i="6"/>
  <c r="AV99" i="1"/>
  <c r="AT99" i="1" s="1"/>
  <c r="BK127" i="2" l="1"/>
  <c r="J127" i="2"/>
  <c r="J96" i="2"/>
  <c r="BK122" i="3"/>
  <c r="J122" i="3" s="1"/>
  <c r="J96" i="3" s="1"/>
  <c r="J122" i="5"/>
  <c r="J97" i="5"/>
  <c r="J128" i="2"/>
  <c r="J97" i="2"/>
  <c r="BK121" i="4"/>
  <c r="J121" i="4"/>
  <c r="J96" i="4" s="1"/>
  <c r="BK121" i="6"/>
  <c r="J121" i="6"/>
  <c r="J96" i="6"/>
  <c r="AU94" i="1"/>
  <c r="W32" i="1"/>
  <c r="AZ94" i="1"/>
  <c r="W29" i="1"/>
  <c r="AW94" i="1"/>
  <c r="AK30" i="1"/>
  <c r="W31" i="1"/>
  <c r="J30" i="5"/>
  <c r="AG98" i="1" s="1"/>
  <c r="AN98" i="1" s="1"/>
  <c r="J39" i="5" l="1"/>
  <c r="AV94" i="1"/>
  <c r="AK29" i="1"/>
  <c r="J30" i="3"/>
  <c r="AG96" i="1" s="1"/>
  <c r="AN96" i="1" s="1"/>
  <c r="J30" i="2"/>
  <c r="AG95" i="1"/>
  <c r="AN95" i="1" s="1"/>
  <c r="J30" i="4"/>
  <c r="AG97" i="1"/>
  <c r="AN97" i="1"/>
  <c r="J30" i="6"/>
  <c r="AG99" i="1"/>
  <c r="AN99" i="1"/>
  <c r="J39" i="2" l="1"/>
  <c r="J39" i="3"/>
  <c r="J39" i="4"/>
  <c r="J39" i="6"/>
  <c r="AG94" i="1"/>
  <c r="AT94" i="1"/>
  <c r="AN94" i="1" l="1"/>
  <c r="AK26" i="1"/>
  <c r="AK35" i="1"/>
</calcChain>
</file>

<file path=xl/sharedStrings.xml><?xml version="1.0" encoding="utf-8"?>
<sst xmlns="http://schemas.openxmlformats.org/spreadsheetml/2006/main" count="18682" uniqueCount="1929">
  <si>
    <t>Export Komplet</t>
  </si>
  <si>
    <t/>
  </si>
  <si>
    <t>2.0</t>
  </si>
  <si>
    <t>False</t>
  </si>
  <si>
    <t>{07e5bc07-17ce-4295-8f3c-128512b27afc}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</si>
  <si>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</si>
  <si>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</si>
  <si>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</si>
  <si>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</si>
  <si>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</si>
  <si>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</si>
  <si>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</si>
  <si>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</si>
  <si>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</si>
  <si>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2020-02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</si>
  <si>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</si>
  <si>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</si>
  <si>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III/18047 x III/18025 - Losiná - průtah - rekonstrukce</t>
  </si>
  <si>
    <t>KSO:</t>
  </si>
  <si>
    <t>827</t>
  </si>
  <si>
    <t>CC-CZ:</t>
  </si>
  <si>
    <t>Místo:</t>
  </si>
  <si>
    <t>Losiná</t>
  </si>
  <si>
    <t>Datum:</t>
  </si>
  <si>
    <t>8. 2. 2020</t>
  </si>
  <si>
    <t>Zadavatel:</t>
  </si>
  <si>
    <t>IČ:</t>
  </si>
  <si>
    <t>SÚS PK a Obec Losiná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</si>
  <si>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</si>
  <si>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</si>
  <si>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</si>
  <si>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</si>
  <si>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</si>
  <si>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</si>
  <si>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</si>
  <si>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11375701</t>
  </si>
  <si>
    <t>Ing. Zdeněk Bláha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</si>
  <si>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</si>
  <si>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</si>
  <si>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</si>
  <si>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</si>
  <si>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</si>
  <si>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</si>
  <si>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</si>
  <si>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</si>
  <si>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</si>
  <si>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</si>
  <si>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</si>
  <si>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</si>
  <si>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</si>
  <si>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</si>
  <si>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</si>
  <si>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</si>
  <si>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</si>
  <si>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</si>
  <si>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</si>
  <si>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</si>
  <si>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</si>
  <si>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</si>
  <si>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</si>
  <si>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</si>
  <si>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</si>
  <si>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</si>
  <si>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</si>
  <si>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</si>
  <si>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</si>
  <si>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</si>
  <si>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</si>
  <si>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</si>
  <si>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</si>
  <si>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</si>
  <si>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</si>
  <si>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</si>
  <si>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</si>
  <si>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</si>
  <si>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</si>
  <si>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</si>
  <si>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</si>
  <si>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</si>
  <si>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</si>
  <si>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</si>
  <si>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</si>
  <si>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</si>
  <si>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310</t>
  </si>
  <si>
    <t xml:space="preserve"> Dešťová kanalizace</t>
  </si>
  <si>
    <t>STA</t>
  </si>
  <si>
    <t>1</t>
  </si>
  <si>
    <t>{d7898ead-01f7-4754-b778-4a9f0f7d5630}</t>
  </si>
  <si>
    <t>827 2</t>
  </si>
  <si>
    <t>2</t>
  </si>
  <si>
    <t>DSO 310.1</t>
  </si>
  <si>
    <t>Dešťová kanalizace, místní odvodnění</t>
  </si>
  <si>
    <t>{de00c6f6-47ed-4b09-9e74-b8cb816758a9}</t>
  </si>
  <si>
    <t>SO 320</t>
  </si>
  <si>
    <t>Přeložka jednotné kanalizace</t>
  </si>
  <si>
    <t>{fc2305b5-cc5c-4cb5-b3f3-6c1ced47487c}</t>
  </si>
  <si>
    <t>SO 330</t>
  </si>
  <si>
    <t>Přeložka vodovodu</t>
  </si>
  <si>
    <t>{63cb2435-adea-4f9d-988a-5632f3f313dc}</t>
  </si>
  <si>
    <t>827 1</t>
  </si>
  <si>
    <t>VON</t>
  </si>
  <si>
    <t>{e67d8a71-5906-402c-91d5-61f1613669eb}</t>
  </si>
  <si>
    <t>KRYCÍ LIST SOUPISU PRACÍ</t>
  </si>
  <si>
    <t>Objekt:</t>
  </si>
  <si>
    <t>SO 310 -  Dešťová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</si>
  <si>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</si>
  <si>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</si>
  <si>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</si>
  <si>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</si>
  <si>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</si>
  <si>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</si>
  <si>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</si>
  <si>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</si>
  <si>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</si>
  <si>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</si>
  <si>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</si>
  <si>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</si>
  <si>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</si>
  <si>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</si>
  <si>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</si>
  <si>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715 - Izolace proti chemickým vlivům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</si>
  <si>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</si>
  <si>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</si>
  <si>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</si>
  <si>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</si>
  <si>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</si>
  <si>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</si>
  <si>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</si>
  <si>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</si>
  <si>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</si>
  <si>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</si>
  <si>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</si>
  <si>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</si>
  <si>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</si>
  <si>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</si>
  <si>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</si>
  <si>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</si>
  <si>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</si>
  <si>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</si>
  <si>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113107164</t>
  </si>
  <si>
    <t>Odstranění podkladu z kameniva drceného tl 400 mm strojně pl přes 50 do 200 m2</t>
  </si>
  <si>
    <t>m2</t>
  </si>
  <si>
    <t>4</t>
  </si>
  <si>
    <t>-1573395683</t>
  </si>
  <si>
    <t>PP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</si>
  <si>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</si>
  <si>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VV</t>
  </si>
  <si>
    <t>"viz TZ D1.3.1.1.1"</t>
  </si>
  <si>
    <t>73,20</t>
  </si>
  <si>
    <t>Součet</t>
  </si>
  <si>
    <t>113107182</t>
  </si>
  <si>
    <t>Odstranění podkladu živičného tl 100 mm strojně pl přes 50 do 200 m2</t>
  </si>
  <si>
    <t>1784693232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</si>
  <si>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</si>
  <si>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3</t>
  </si>
  <si>
    <t>115101201</t>
  </si>
  <si>
    <t>Čerpání vody na dopravní výšku do 10 m průměrný přítok do 500 l/min</t>
  </si>
  <si>
    <t>hod</t>
  </si>
  <si>
    <t>261845168</t>
  </si>
  <si>
    <t>Čerpání vody na dopravní výšku do 10 m s uvažovaným průměrným přítokem do 500 l/min</t>
  </si>
  <si>
    <t>600,0*8,0</t>
  </si>
  <si>
    <t>115101301</t>
  </si>
  <si>
    <t>Pohotovost čerpací soupravy pro dopravní výšku do 10 m přítok do 500 l/min</t>
  </si>
  <si>
    <t>den</t>
  </si>
  <si>
    <t>-218803328</t>
  </si>
  <si>
    <t>Pohotovost záložní čerpací soupravy pro dopravní výšku do 10 m s uvažovaným průměrným přítokem do 500 l/min</t>
  </si>
  <si>
    <t>600,0</t>
  </si>
  <si>
    <t>5</t>
  </si>
  <si>
    <t>119001401</t>
  </si>
  <si>
    <t>Dočasné zajištění potrubí ocelového nebo litinového DN do 200 mm</t>
  </si>
  <si>
    <t>m</t>
  </si>
  <si>
    <t>-1487425576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</si>
  <si>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</si>
  <si>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"stoka A viz D.1.3.1.4c.1"</t>
  </si>
  <si>
    <t>"plynovod DN 25"1,05*4</t>
  </si>
  <si>
    <t>"plynovod DN 50"1,05*3</t>
  </si>
  <si>
    <t>"vodovod DN 25"1,05*1</t>
  </si>
  <si>
    <t>"vodovod DN 100"1,05*1</t>
  </si>
  <si>
    <t>Mezisoučet</t>
  </si>
  <si>
    <t>"stoka Aa viz D.1.3.1.4c.1"</t>
  </si>
  <si>
    <t>"plynovod DN 25"1,05*1</t>
  </si>
  <si>
    <t>"plynovod DN 50"1,05*1</t>
  </si>
  <si>
    <t>"stoka B viz D.1.3.1.4c.2"</t>
  </si>
  <si>
    <t>"plynovod DN 25"1,2*4+1,1*1+1,05*2</t>
  </si>
  <si>
    <t>"vodovod DN 80"1,2*1</t>
  </si>
  <si>
    <t>"vodovod PE 110"1,05*1</t>
  </si>
  <si>
    <t>"stoka C viz D.1.3.1.4c.3"</t>
  </si>
  <si>
    <t>"plynovod DN 25"1,1*5</t>
  </si>
  <si>
    <t>"vodovod DN 90"1,1*1</t>
  </si>
  <si>
    <t>"silniční propust viz D.1.3.1.4c.3"</t>
  </si>
  <si>
    <t>"plynovod DN 25"3,3*1</t>
  </si>
  <si>
    <t>6</t>
  </si>
  <si>
    <t>119001406</t>
  </si>
  <si>
    <t>Dočasné zajištění potrubí z PE DN do 500 mm</t>
  </si>
  <si>
    <t>349969647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</si>
  <si>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přes 200 do 500 mm</t>
  </si>
  <si>
    <t>"splašková kanalizace PVC DN 250"1,1*2,0</t>
  </si>
  <si>
    <t>7</t>
  </si>
  <si>
    <t>119001412</t>
  </si>
  <si>
    <t>Dočasné zajištění potrubí betonového, ŽB nebo kameninového DN do 1000 mm</t>
  </si>
  <si>
    <t>1292575501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</si>
  <si>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</si>
  <si>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"propust BT DN 400"1,05*1</t>
  </si>
  <si>
    <t>"dešťová kanalizace DN 1000"1,05*1</t>
  </si>
  <si>
    <t>8</t>
  </si>
  <si>
    <t>119001421</t>
  </si>
  <si>
    <t>Dočasné zajištění kabelů a kabelových tratí ze 3 volně ložených kabelů</t>
  </si>
  <si>
    <t>1038219295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</si>
  <si>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</si>
  <si>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"sdělovací kabel"1,2*1</t>
  </si>
  <si>
    <t>"stoka C viz D.1.3.4c.3"</t>
  </si>
  <si>
    <t>"sdělovací kabel"1,1*1</t>
  </si>
  <si>
    <t>9</t>
  </si>
  <si>
    <t>119002121</t>
  </si>
  <si>
    <t>Přechodová lávka délky do 2 m včetně zábradlí pro zabezpečení výkopu zřízení</t>
  </si>
  <si>
    <t>kus</t>
  </si>
  <si>
    <t>1460612517</t>
  </si>
  <si>
    <t>Pomocné konstrukce při zabezpečení výkopu vodorovné pochozí přechodová lávka délky do 2 m včetně zábradlí zřízení</t>
  </si>
  <si>
    <t>2,0</t>
  </si>
  <si>
    <t>10</t>
  </si>
  <si>
    <t>119002122</t>
  </si>
  <si>
    <t>Přechodová lávka délky do 2 m včetně zábradlí pro zabezpečení výkopu odstranění</t>
  </si>
  <si>
    <t>1685413920</t>
  </si>
  <si>
    <t>Pomocné konstrukce při zabezpečení výkopu vodorovné pochozí přechodová lávka délky do 2 m včetně zábradlí odstranění</t>
  </si>
  <si>
    <t>11</t>
  </si>
  <si>
    <t>119003227</t>
  </si>
  <si>
    <t>Mobilní plotová zábrana vyplněná dráty výšky do 2,2 m pro zabezpečení výkopu zřízení</t>
  </si>
  <si>
    <t>1998615894</t>
  </si>
  <si>
    <t>Pomocné konstrukce při zabezpečení výkopu svislé ocelové mobilní oplocení, výšky do 2,2 m panely vyplněné dráty zřízení</t>
  </si>
  <si>
    <t>"mobilní oplocení v místě výkopu - posuvné"10*2,0*2</t>
  </si>
  <si>
    <t>12</t>
  </si>
  <si>
    <t>119003228</t>
  </si>
  <si>
    <t>Mobilní plotová zábrana vyplněná dráty výšky do 2,2 m pro zabezpečení výkopu odstranění</t>
  </si>
  <si>
    <t>-666016230</t>
  </si>
  <si>
    <t>Pomocné konstrukce při zabezpečení výkopu svislé ocelové mobilní oplocení, výšky do 2,2 m panely vyplněné dráty odstranění</t>
  </si>
  <si>
    <t>40,0</t>
  </si>
  <si>
    <t>13</t>
  </si>
  <si>
    <t>119004111</t>
  </si>
  <si>
    <t>Bezpečný vstup nebo výstup z výkopu pomocí žebříku zřízení</t>
  </si>
  <si>
    <t>498694550</t>
  </si>
  <si>
    <t>Pomocné konstrukce při zabezpečení výkopu bezpečný vstup nebo výstup žebříkem zřízení</t>
  </si>
  <si>
    <t>"max. po cca 20 m výkopu na celou stavbu"60*3,5</t>
  </si>
  <si>
    <t>14</t>
  </si>
  <si>
    <t>119004112</t>
  </si>
  <si>
    <t>Bezpečný vstup nebo výstup z výkopu pomocí žebříku odstranění</t>
  </si>
  <si>
    <t>-1388387406</t>
  </si>
  <si>
    <t>Pomocné konstrukce při zabezpečení výkopu bezpečný vstup nebo výstup žebříkem odstranění</t>
  </si>
  <si>
    <t>210,0</t>
  </si>
  <si>
    <t>121151123</t>
  </si>
  <si>
    <t>Sejmutí ornice plochy přes 500 m2 tl vrstvy do 200 mm strojně</t>
  </si>
  <si>
    <t>-374464280</t>
  </si>
  <si>
    <t>Sejmutí ornice strojně při souvislé ploše přes 500 m2, tl. vrstvy do 200 mm</t>
  </si>
  <si>
    <t>"viz TZ D1.3.1.1.1"668,0</t>
  </si>
  <si>
    <t>16</t>
  </si>
  <si>
    <t>132254206</t>
  </si>
  <si>
    <t>Hloubení zapažených rýh š do 2000 mm v hornině třídy těžitelnosti I, skupiny 3 objem do 5000 m3</t>
  </si>
  <si>
    <t>m3</t>
  </si>
  <si>
    <t>-1020181389</t>
  </si>
  <si>
    <t>Hloubení zapažených rýh šířky přes 800 do 2 000 mm strojně s urovnáním dna do předepsaného profilu a spádu v hornině třídy těžitelnosti I skupiny 3 přes 1 000 do 5 000 m3</t>
  </si>
  <si>
    <t>"stoka A viz D.1.3.1.4c.1 dl. 0,380.60 km DN 400, DN 300 a DN 250"</t>
  </si>
  <si>
    <t>"st. 0,000.00 - 0,032.20 km, pr.hl. 1,02m, š.r. 1,2"32,2*1,02*1,2</t>
  </si>
  <si>
    <t>"0,032.20 - 0,063.85 km, pr.hl. 1,16m, š.r. 1,2"31,65*1,16*1,2</t>
  </si>
  <si>
    <t>"0,063.85 - 0,083.45 km, pr.hl. 1,23m, š.r. 1,2"19,6*1,24*1,2</t>
  </si>
  <si>
    <t>"0,083.45 - 0,131.95 km, pr.hl. 1,06m, š.r. 1,2"48,5*1,06*1,2</t>
  </si>
  <si>
    <t>"0,131.95 - 0,162.40 km, pr.hl. 1,85m, š.r. 1,1"30,45*1,85*1,1</t>
  </si>
  <si>
    <t>"0,162.40 - 0,167.40 km, pr.hl. 2,0m, š.r. 1,05"5,0*2,0*1,05</t>
  </si>
  <si>
    <t>"0,167,40 - 0,192.05 km, pr.hl. 2,05m"24,65*2,05*1,05</t>
  </si>
  <si>
    <t>"0,192.05 - 0,212.70 km, pr.hl. 2,1m"20,65*2,1*1,05</t>
  </si>
  <si>
    <t>"0,212.70 - 0,221.70 km, pr.hl. 2,1m"9,0*2,1*1,05</t>
  </si>
  <si>
    <t>"0,221.70 - 0,252.15 km, pr.hl. 1,75m"30,45*1,75*1,05</t>
  </si>
  <si>
    <t>"0,252.15 - 0,297.15 km, pr.hl. 1,25m"45,0*1,25*1,05</t>
  </si>
  <si>
    <t>"0,297.15 - 0,335.60 km, pr.hl. 1,15m"38,45*1,15*1,05</t>
  </si>
  <si>
    <t>"0,335.60 - 0,367.90 km, pr.hl. 1,58m"32,3*1,58*1,05</t>
  </si>
  <si>
    <t>"0,367.90 - 0,380.80 km, pr.hl. 1,89m"12,9*1,89*1,05</t>
  </si>
  <si>
    <t>"stoka Aa viz D.1.3.1.4c.1, dl. 0,086.85 km DN 250"</t>
  </si>
  <si>
    <t>"st. 0,000.00 - 0,004.20 km, pr.hl. 1,9m, š.r. 1,05"4,2*1,9*1,05</t>
  </si>
  <si>
    <t>"0,004.20 - 0,010.20 km, pr.hl. 1,8m"6,0*1,8*1,05</t>
  </si>
  <si>
    <t>"0,010.20 - 0,024.45 km, pr.hl. 1,65m"14,25*1,65*1,05</t>
  </si>
  <si>
    <t>"0,024.45 - 0,033.50 km, pr.hl. 1,38m"9,05*1,38*1,05</t>
  </si>
  <si>
    <t>"0,033.50 - 0,046.80 km, pr.hl. 1,63m"13,3*1,63*1,05</t>
  </si>
  <si>
    <t>"0,046.80 - 0,050.15 km, pr.hl. 1,99m"3,35*1,99*1,05</t>
  </si>
  <si>
    <t>"0,050.15 - 0,066.90 km, pr.hl. 1,91m"16,75*1,91*1,05</t>
  </si>
  <si>
    <t>"0,066.90 - 0,079.80 km, pr.hl. 1,93m"12,9*1,93*1,05</t>
  </si>
  <si>
    <t>"0,079.80 - 0,086.85 km, pr.hl. 2,01m"7,05*2,01*1,05</t>
  </si>
  <si>
    <t>"stoka B viz D.1.3.1.4c.2, dl. 0,335.60 km DN 400, DN 300 a DN 250"</t>
  </si>
  <si>
    <t>"st. 0,000.00 - 0,006.30 km, pr.hl. 1,25m, š.r. 1,2m"6,3*1,25*1,2</t>
  </si>
  <si>
    <t>"0,006.30 - 0,008.30 km, pr.hl. 1,59m"2,0*1,59*1,2</t>
  </si>
  <si>
    <t>"0,008.30 - 0,057.05 km, pr.hl. 1,66m"48,75*1,66*1,2</t>
  </si>
  <si>
    <t>"0,057.05 - 0,104.05 km, pr.hl. 1,92m"47,0*1,92*1,2</t>
  </si>
  <si>
    <t>"0,104.05 - 0,151.60 km, pr.hl. 2,1m, š.r. 1,1"47,55*2,1*1,1</t>
  </si>
  <si>
    <t>"0,151.60 - 0,184.25 km, pr.hl. 2,2m"32,65*2,2*1,1</t>
  </si>
  <si>
    <t>"0,184.25 - 0,203.20 km, pr.hl. 2,45m"18,95*2,45*1,1</t>
  </si>
  <si>
    <t>"0,203.20 - 0,239.45 km, pr.hl. 2,42m"36,25*2,42*1,1</t>
  </si>
  <si>
    <t>"0,239.45 - 0,287.50 km, pr.hl. 2,02m, š.r. 1,05"48,05*2,02*1,05</t>
  </si>
  <si>
    <t>"0,287.50 - 0,335.60 km, pr.hl. 1,97m"48,1*1,97*1,05</t>
  </si>
  <si>
    <t>"stoka C viz D.1.3.1.4c.3, dl. 0,388.65 km DN 300 a DN 250"</t>
  </si>
  <si>
    <t>"st. 0,000.00 - 0,029.70 km, pr.hl. 1,68m š.r. 1,1m"29,7*1,68*1,1</t>
  </si>
  <si>
    <t>"0,029.70 - 0,048.20 km, pr.hl. 1,72m"18,5*1,72*1,1</t>
  </si>
  <si>
    <t>"0,048.20 - 0,064.20 km, pr.hl. 1,93m"16,0*1,93*1,1</t>
  </si>
  <si>
    <t>"0,064.20 - 0,085.20 km, pr.hl. 2,03m"21,0*2,03*1,1</t>
  </si>
  <si>
    <t>"0,085.20 - 0,126.20 km, pr.hl. 2,22m"41,0*2,22*1,1</t>
  </si>
  <si>
    <t>"0,126.20 - 0,165.20 km, pr.hl. 2,22m"39*2,22*1,1</t>
  </si>
  <si>
    <t>"0,165.20 - 0,208.20 km, pr.hl. 2,10m"43,0*2,1*1,1</t>
  </si>
  <si>
    <t>"0,208.20 - 0,253.70 km, pr.hl. 2,05m"45,5*2,05*1,1</t>
  </si>
  <si>
    <t>"0,253.70 - 0,298.60 km, pr.hl. 2,05m"44,9*2,05*1,1</t>
  </si>
  <si>
    <t>"0,298.60 - 0,343.50 km, pr.hl. 2,12m, š.r. 1,05"44,9*2,12*1,05</t>
  </si>
  <si>
    <t>"0,343.50 - 0,376.00 km, pr.hl. 2,22m"32,5*2,22*1,05</t>
  </si>
  <si>
    <t>"0,376.00 - 0,388.65 km, pr.hl. 1,8m"12,65*1,8*1,05</t>
  </si>
  <si>
    <t>"silniční propust dl. 0,013.20 km DN 1200"</t>
  </si>
  <si>
    <t>"st. 0,000.00 - 0,013.20 km, pr.hl. 2,04m"13,2*2,04*3,0</t>
  </si>
  <si>
    <t>"prohloubení pod šachtami"</t>
  </si>
  <si>
    <t>"ŠA01-ŠA11"2,3*2,3*0,25*11</t>
  </si>
  <si>
    <t>"ŠAa01-ŠAa03"2,3*2,3*0,25*3</t>
  </si>
  <si>
    <t>"ŠB01-ŠB09"2,3*2,3*0,25*9</t>
  </si>
  <si>
    <t>"ŠC02-ŠC10"2,3*2,3*0,25*9</t>
  </si>
  <si>
    <t>"rozšíření pro šachty"</t>
  </si>
  <si>
    <t>"ŠA01-ŠA04"1,1*2,3*1,25*4</t>
  </si>
  <si>
    <t>"ŠA05"1,2*2,3*2,0</t>
  </si>
  <si>
    <t>"ŠA06-ŠA11"1,25*2,3*1,63*6</t>
  </si>
  <si>
    <t>"ŠAa01-ŠAa03"1,25*2,3*1,99*3</t>
  </si>
  <si>
    <t>"ŠB01-ŠB03"1,1*2,3*1,81*3</t>
  </si>
  <si>
    <t>"ŠB04-ŠB07"1,2*2,3*2,31*4</t>
  </si>
  <si>
    <t>"ŠB08-ŠB09"1,25*2,3*1,97*2</t>
  </si>
  <si>
    <t>"ŠC02-ŠC08"1,1*2,3*2,09*7</t>
  </si>
  <si>
    <t>"ŠC09-ŠC10"1,25*2,3*1,97*2</t>
  </si>
  <si>
    <t>"šachta ŠC01 viz D.1.3.1.4e.5"</t>
  </si>
  <si>
    <t>2,6*3,26*2,11</t>
  </si>
  <si>
    <t>"vtoková šachta propustku viz D.1.3.1.4e.7"</t>
  </si>
  <si>
    <t>5,0*2,6*2,78</t>
  </si>
  <si>
    <t>"bouraná kanalizace DN 300"</t>
  </si>
  <si>
    <t>97,0*1,2*1,1-(3,14*0,22*0,22*97,0)</t>
  </si>
  <si>
    <t>"bourané potrubí DN 400"</t>
  </si>
  <si>
    <t>464,0*1,2*1,2-(3,14*0,28*0,28*464,0)</t>
  </si>
  <si>
    <t>"bourané potrubí DN 500"</t>
  </si>
  <si>
    <t>189,0*1,3*1,3-(3,14*0,33*0,33*189,0)</t>
  </si>
  <si>
    <t>"bourané želbet potrubí"</t>
  </si>
  <si>
    <t>16,3*1,3*1,0-(3,14*0,33*0,33*16,3)</t>
  </si>
  <si>
    <t>3670,3</t>
  </si>
  <si>
    <t>17</t>
  </si>
  <si>
    <t>139001101</t>
  </si>
  <si>
    <t>Příplatek za ztížení vykopávky v blízkosti podzemního vedení</t>
  </si>
  <si>
    <t>865221005</t>
  </si>
  <si>
    <t>Příplatek k cenám hloubených vykopávek za ztížení vykopávky v blízkosti podzemního vedení nebo výbušnin pro jakoukoliv třídu horniny</t>
  </si>
  <si>
    <t>"plynovod DN 25"4*(1,0*1,05*1,5)</t>
  </si>
  <si>
    <t>"plynovod DN 50"3*(1,0*1,05*1,5)</t>
  </si>
  <si>
    <t>"vodovod DN 25"1*(1,0*1,05*1,5)</t>
  </si>
  <si>
    <t>"vodovod DN 100"1*(1,1*1,05*1,6)</t>
  </si>
  <si>
    <t>"plynovod DN 25"1*(1,0*1,05*1,5)</t>
  </si>
  <si>
    <t>"plynovod DN 50"1*(1,0*1,05*1,5)</t>
  </si>
  <si>
    <t>"plynovod DN 25"4*(1,0*1,2*1,5)+1*(1,0*1,1*1,5)+2*(1,0*1,05*1,5)</t>
  </si>
  <si>
    <t>"vodovod DN 80"1*(1,0*1,2*1,5)</t>
  </si>
  <si>
    <t>"vodovod PE 110"1*(1,1*1,05*1,6)</t>
  </si>
  <si>
    <t>"plynovod DN 25"5*(1,0*1,1*1,5)</t>
  </si>
  <si>
    <t>"vodovod DN 90"1*(1,0*1,1*1,5)</t>
  </si>
  <si>
    <t>"plynovod DN 25"1*(1,0*3,3*1,5)</t>
  </si>
  <si>
    <t>"splašková kanalizace PVC DN 250"2,0*(1,25*1,1*1,75)</t>
  </si>
  <si>
    <t>"propust BT DN 400"1*(1,45*1,05*1,95)</t>
  </si>
  <si>
    <t>"dešťová kanalizace DN 1000"1*(2,0*1,05*2,5)</t>
  </si>
  <si>
    <t>"sdělovací kabel"1*(1,0*1,2*1,5)</t>
  </si>
  <si>
    <t>"sdělovací kabel"1*(1,0*1,1*1,5)</t>
  </si>
  <si>
    <t>18</t>
  </si>
  <si>
    <t>151101101</t>
  </si>
  <si>
    <t>Zřízení příložného pažení a rozepření stěn rýh hl do 2 m</t>
  </si>
  <si>
    <t>973604336</t>
  </si>
  <si>
    <t>Zřízení pažení a rozepření stěn rýh pro podzemní vedení příložné pro jakoukoliv mezerovitost, hloubky do 2 m</t>
  </si>
  <si>
    <t>"st. 0,000.00 - 0,032.20 km, pr.hl. 1,02m"32,2*1,02*2</t>
  </si>
  <si>
    <t>"0,032.20 - 0,063.85 km, pr.hl. 1,16m"31,65*1,16*2</t>
  </si>
  <si>
    <t>"0,063.85 - 0,083.45 km, pr.hl. 1,23m"19,6*1,24*2</t>
  </si>
  <si>
    <t>"0,083.45 - 0,131.95 km, pr.hl. 1,06m"48,5*1,06*2</t>
  </si>
  <si>
    <t>"0,131.95 - 0,162.40 km, pr.hl. 1,85m"30,45*1,85*2</t>
  </si>
  <si>
    <t>"0,162.40 - 0,167.40 km, pr.hl. 2,0m"5,0*2,0*2</t>
  </si>
  <si>
    <t>"0,221.70 - 0,252.15 km, pr.hl. 1,75m"30,45*1,75*2</t>
  </si>
  <si>
    <t>"0,252.15 - 0,297.15 km, pr.hl. 1,25m"45,0*1,25*2</t>
  </si>
  <si>
    <t>"0,297.15 - 0,335.60 km, pr.hl. 1,15m"38,45*1,15*2</t>
  </si>
  <si>
    <t>"0,335.60 - 0,367.90 km, pr.hl. 1,58m"32,3*1,58*2</t>
  </si>
  <si>
    <t>"0,367.90 - 0,380.80 km, pr.hl. 1,89m"12,9*1,89*2</t>
  </si>
  <si>
    <t>"st. 0,000.00 - 0,004.20 km, pr.hl. 1,9m"4,2*1,9*2</t>
  </si>
  <si>
    <t>"0,004.20 - 0,010.20 km, pr.hl. 1,8m"6,0*1,8*2</t>
  </si>
  <si>
    <t>"0,010.20 - 0,024.45 km, pr.hl. 1,65m"14,25*1,65*2</t>
  </si>
  <si>
    <t>"0,024.45 - 0,033.50 km, pr.hl. 1,38m"9,05*1,38*2</t>
  </si>
  <si>
    <t>"0,033.50 - 0,046.80 km, pr.hl. 1,63m"13,3*1,63*2</t>
  </si>
  <si>
    <t>"0,046.80 - 0,050.15 km, pr.hl. 1,99m"3,35*1,99*2</t>
  </si>
  <si>
    <t>"0,050.15 - 0,066.90 km, pr.hl. 1,91m"16,75*1,91*2</t>
  </si>
  <si>
    <t>"0,066.90 - 0,079.80 km, pr.hl. 1,93m"12,9*1,93*2</t>
  </si>
  <si>
    <t>"st. 0,000.00 - 0,006.30 km, pr.hl. 1,25m"6,3*1,25*2</t>
  </si>
  <si>
    <t>"0,006.30 - 0,008.30 km, pr.hl. 1,59m"2,0*1,59*2</t>
  </si>
  <si>
    <t>"0,008.30 - 0,057.05 km, pr.hl. 1,66m"48,75*1,66*2</t>
  </si>
  <si>
    <t>"0,057.05 - 0,104.05 km, pr.hl. 1,92m"47,0*1,92*2</t>
  </si>
  <si>
    <t>"0,287.50 - 0,335.60 km, pr.hl. 1,97m"48,1*1,97*2</t>
  </si>
  <si>
    <t>"st. 0,000.00 - 0,029.70 km, pr.hl. 1,68m"29,7*1,68*2</t>
  </si>
  <si>
    <t>"0,029.70 - 0,048.20 km, pr.hl. 1,72m"18,5*1,72*2</t>
  </si>
  <si>
    <t>"0,048.20 - 0,064.20 km, pr.hl. 1,93m"16,0*1,93*2</t>
  </si>
  <si>
    <t>"0,376.00 - 0,388.65 km, pr.hl. 1,8m"12,65*1,8*2</t>
  </si>
  <si>
    <t>"ŠA01-ŠA04"1,1*2,3*1,25*2*4</t>
  </si>
  <si>
    <t>"ŠA05"1,2*2,3*2</t>
  </si>
  <si>
    <t>"ŠA06-ŠA11"1,25*1,63*2*6</t>
  </si>
  <si>
    <t>"ŠAa01-ŠAa03"1,25*1,99*2*3</t>
  </si>
  <si>
    <t>"ŠB01-ŠB03"1,1*1,81*2*3</t>
  </si>
  <si>
    <t>"ŠB08-ŠB09"1,25*1,97*2*2</t>
  </si>
  <si>
    <t>"ŠC09-ŠC10"1,25*1,97*2*2</t>
  </si>
  <si>
    <t>"ŠA01-ŠA11"2,3*0,25*4*11</t>
  </si>
  <si>
    <t>"ŠAa01-ŠAa03"2,3*0,25*4*3</t>
  </si>
  <si>
    <t>"ŠB01-ŠB09"2,3*0,25*4*9</t>
  </si>
  <si>
    <t>"ŠC02-ŠC10"2,3*0,25*4*9</t>
  </si>
  <si>
    <t>2161,7</t>
  </si>
  <si>
    <t>19</t>
  </si>
  <si>
    <t>151101102</t>
  </si>
  <si>
    <t>Zřízení příložného pažení a rozepření stěn rýh hl do 4 m</t>
  </si>
  <si>
    <t>-1249752671</t>
  </si>
  <si>
    <t>Zřízení pažení a rozepření stěn rýh pro podzemní vedení příložné pro jakoukoliv mezerovitost, hloubky do 4 m</t>
  </si>
  <si>
    <t>"0,167,40 - 0,192.05 km, pr.hl. 2,05m"24,65*2,05*2</t>
  </si>
  <si>
    <t>"0,192.05 - 0,212.70 km, pr.hl. 2,1m"20,65*2,1*2</t>
  </si>
  <si>
    <t>"0,212.70 - 0,221.70 km, pr.hl. 2,1m"9,0*2,1*2</t>
  </si>
  <si>
    <t>"0,079.80 - 0,086.85 km, pr.hl. 2,01m"7,05*2,01*2</t>
  </si>
  <si>
    <t>"0,104.05 - 0,151.60 km, pr.hl. 2,1m"47,55*2,1*2</t>
  </si>
  <si>
    <t>"0,151.60 - 0,184.25 km, pr.hl. 2,2m"32,65*2,2*2</t>
  </si>
  <si>
    <t>"0,184.25 - 0,203.20 km, pr.hl. 2,45m"18,95*2,45*2</t>
  </si>
  <si>
    <t>"0,203.20 - 0,239.45 km, pr.hl. 2,42m"36,25*2,42*2</t>
  </si>
  <si>
    <t>"0,239.45 - 0,287.50 km, pr.hl. 2,02m, š.r. 1,05"48,05*2,02*2</t>
  </si>
  <si>
    <t>"0,064.20 - 0,085.20 km, pr.hl. 2,03m"21,0*2,03*2</t>
  </si>
  <si>
    <t>"0,085.20 - 0,126.20 km, pr.hl. 2,22m"41,0*2,22*2</t>
  </si>
  <si>
    <t>"0,126.20 - 0,165.20 km, pr.hl. 2,22m"39*2,22*2</t>
  </si>
  <si>
    <t>"0,165.20 - 0,208.20 km, pr.hl. 2,10m"43,0*2,1*2</t>
  </si>
  <si>
    <t>"0,208.20 - 0,253.70 km, pr.hl. 2,05m"45,5*2,05*2</t>
  </si>
  <si>
    <t>"0,253.70 - 0,298.60 km, pr.hl. 2,05m"44,9*2,05*2</t>
  </si>
  <si>
    <t>"0,298.60 - 0,343.50 km, pr.hl. 2,12m, š.r. 1,05"44,9*2,12*2</t>
  </si>
  <si>
    <t>"0,343.50 - 0,376.00 km, pr.hl. 2,22m"32,5*2,22*2</t>
  </si>
  <si>
    <t>"st. 0,000.00 - 0,013.20 km, pr.hl. 2,04m"13,2*2,04*2</t>
  </si>
  <si>
    <t>2,6*2,0*2+3,26*2,0*2</t>
  </si>
  <si>
    <t>5,0*2,78*2+2,6*2,78*2</t>
  </si>
  <si>
    <t>2505,6</t>
  </si>
  <si>
    <t>20</t>
  </si>
  <si>
    <t>151101111</t>
  </si>
  <si>
    <t>Odstranění příložného pažení a rozepření stěn rýh hl do 2 m</t>
  </si>
  <si>
    <t>1831769396</t>
  </si>
  <si>
    <t>Odstranění pažení a rozepření stěn rýh pro podzemní vedení s uložením materiálu na vzdálenost do 3 m od kraje výkopu příložné, hloubky do 2 m</t>
  </si>
  <si>
    <t>151101112</t>
  </si>
  <si>
    <t>Odstranění příložného pažení a rozepření stěn rýh hl do 4 m</t>
  </si>
  <si>
    <t>-479181912</t>
  </si>
  <si>
    <t>Odstranění pažení a rozepření stěn rýh pro podzemní vedení s uložením materiálu na vzdálenost do 3 m od kraje výkopu příložné, hloubky přes 2 do 4 m</t>
  </si>
  <si>
    <t>22</t>
  </si>
  <si>
    <t>162351103</t>
  </si>
  <si>
    <t>Vodorovné přemístění do 500 m výkopku/sypaniny z horniny třídy těžitelnosti I, skupiny 1 až 3 - ornice</t>
  </si>
  <si>
    <t>2018754718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</si>
  <si>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</si>
  <si>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"viz D1.3.1.1.1"</t>
  </si>
  <si>
    <t>0,2*668,0</t>
  </si>
  <si>
    <t>23</t>
  </si>
  <si>
    <t>162751117</t>
  </si>
  <si>
    <t>Vodorovné přemístění do 10000 m výkopku/sypaniny z horniny třídy těžitelnosti I, skupiny 1 až 3</t>
  </si>
  <si>
    <t>820605159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</si>
  <si>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</si>
  <si>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3670,3-2470,5</t>
  </si>
  <si>
    <t>24</t>
  </si>
  <si>
    <t>162751119</t>
  </si>
  <si>
    <t>Příplatek k vodorovnému přemístění výkopku/sypaniny z horniny třídy těžitelnosti I, skupiny 1 až 3 ZKD 1000 m přes 10000 m</t>
  </si>
  <si>
    <t>-298481234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</si>
  <si>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</si>
  <si>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1199,8*20</t>
  </si>
  <si>
    <t>25</t>
  </si>
  <si>
    <t>167151111</t>
  </si>
  <si>
    <t>Nakládání výkopku z hornin třídy těžitelnosti I, skupiny 1 až 3 přes 100 m3 - ornice</t>
  </si>
  <si>
    <t>-1361895027</t>
  </si>
  <si>
    <t>Nakládání, skládání a překládání neulehlého výkopku nebo sypaniny strojně nakládání, množství přes 100 m3, z hornin třídy těžitelnosti I, skupiny 1 až 3</t>
  </si>
  <si>
    <t>133,6</t>
  </si>
  <si>
    <t>26</t>
  </si>
  <si>
    <t>171201221</t>
  </si>
  <si>
    <t>Poplatek za uložení na skládce (skládkovné) zeminy a kamení kód odpadu 17 05 04</t>
  </si>
  <si>
    <t>t</t>
  </si>
  <si>
    <t>-2073022402</t>
  </si>
  <si>
    <t>Poplatek za uložení stavebního odpadu na skládce (skládkovné) zeminy a kamení zatříděného do Katalogu odpadů pod kódem 17 05 04</t>
  </si>
  <si>
    <t>1199,6*2</t>
  </si>
  <si>
    <t>27</t>
  </si>
  <si>
    <t>171251201</t>
  </si>
  <si>
    <t>Uložení sypaniny na skládky nebo meziskládky</t>
  </si>
  <si>
    <t>744252698</t>
  </si>
  <si>
    <t>Uložení sypaniny na skládky nebo meziskládky bez hutnění s upravením uložené sypaniny do předepsaného tvaru</t>
  </si>
  <si>
    <t>1199,6</t>
  </si>
  <si>
    <t>28</t>
  </si>
  <si>
    <t>174151101</t>
  </si>
  <si>
    <t>Zásyp jam, šachet rýh nebo kolem objektů sypaninou se zhutněním</t>
  </si>
  <si>
    <t>-379239326</t>
  </si>
  <si>
    <t>Zásyp sypaninou z jakékoliv horniny strojně s uložením výkopku ve vrstvách se zhutněním jam, šachet, rýh nebo kolem objektů v těchto vykopávkách</t>
  </si>
  <si>
    <t>"obsyp"-835,5</t>
  </si>
  <si>
    <t>"lože"-131,0</t>
  </si>
  <si>
    <t>"konstrukce vodních staveb"-0,844-1,152</t>
  </si>
  <si>
    <t>"šachta ŠC01"-2,26*1,6*2,06</t>
  </si>
  <si>
    <t>"vtoková šachta"-4,0*1,6*2,38</t>
  </si>
  <si>
    <t>"podkladní desky"-4,8</t>
  </si>
  <si>
    <t>"sedlové lože"-20,1</t>
  </si>
  <si>
    <t>"potrubí DN 250"-3,14*0,129*0,129*491,25</t>
  </si>
  <si>
    <t>"potrubí DN 300"-3,14*0,167*0,167*464,25</t>
  </si>
  <si>
    <t>"potrubí DN 400"-3,14*0,225*0,225*236,0</t>
  </si>
  <si>
    <t>"kanalizační šachty"-3,14*0,65*0,65*1,88*32</t>
  </si>
  <si>
    <t>2470,5</t>
  </si>
  <si>
    <t>29</t>
  </si>
  <si>
    <t>175151101</t>
  </si>
  <si>
    <t>Obsypání potrubí strojně sypaninou bez prohození, uloženou do 3 m</t>
  </si>
  <si>
    <t>-876651894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</si>
  <si>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</si>
  <si>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"vyústění propustku D1.3.1.4e.8"</t>
  </si>
  <si>
    <t>3,0*13,2*2,42-(3,14*0,79*0,79*13,2)</t>
  </si>
  <si>
    <t>"stoka A"</t>
  </si>
  <si>
    <t>131,95*1,2*0,75-(3,14-0,225*0,225*131,95)</t>
  </si>
  <si>
    <t>30,45*1,1*0,635-(3,14*0,167*0,167*30,45)</t>
  </si>
  <si>
    <t>218,2*1,05*0,58-(3,14*0,129*0,129*218,2)</t>
  </si>
  <si>
    <t>"stoka Aa"</t>
  </si>
  <si>
    <t>86,85*1,05*0,58-(3,14*0,129*0,129*86,85)</t>
  </si>
  <si>
    <t>"stoka B"</t>
  </si>
  <si>
    <t>104,05*1,2*0,75-(3,14*0,225*0,225*104,05)</t>
  </si>
  <si>
    <t>135,4*1,1*0,635-(3,14*0,167*0,167*30,45)</t>
  </si>
  <si>
    <t>96,15*1,05*0,58-(3,14*0,129*0,129*96,15)</t>
  </si>
  <si>
    <t>"stoka C"</t>
  </si>
  <si>
    <t>298,65*1,1*0,635-(3,14*0,167*0,167*298,65)</t>
  </si>
  <si>
    <t>90,05*1,05*0,58-(3,14*0,129*0,129*96,15)</t>
  </si>
  <si>
    <t>835,5</t>
  </si>
  <si>
    <t>30</t>
  </si>
  <si>
    <t>M</t>
  </si>
  <si>
    <t>58337303</t>
  </si>
  <si>
    <t>štěrkopísek frakce 0/8 vč. přesunu na stavbě</t>
  </si>
  <si>
    <t>216327176</t>
  </si>
  <si>
    <t>štěrkopísek frakce 0/8</t>
  </si>
  <si>
    <t>765,5*2</t>
  </si>
  <si>
    <t>31</t>
  </si>
  <si>
    <t>58344171</t>
  </si>
  <si>
    <t>štěrkodrť frakce 0/32 vč. přesunu na stavbě</t>
  </si>
  <si>
    <t>1276476665</t>
  </si>
  <si>
    <t>štěrkodrť frakce 0/32</t>
  </si>
  <si>
    <t>69,964*2</t>
  </si>
  <si>
    <t>140,0</t>
  </si>
  <si>
    <t>32</t>
  </si>
  <si>
    <t>181351113</t>
  </si>
  <si>
    <t>Rozprostření ornice tl vrstvy do 200 mm pl přes 500 m2 v rovině nebo ve svahu do 1:5 strojně</t>
  </si>
  <si>
    <t>1301977457</t>
  </si>
  <si>
    <t>Rozprostření a urovnání ornice v rovině nebo ve svahu sklonu do 1:5 strojně při souvislé ploše přes 500 m2, tl. vrstvy do 200 mm</t>
  </si>
  <si>
    <t>668,0</t>
  </si>
  <si>
    <t>33</t>
  </si>
  <si>
    <t>181411131</t>
  </si>
  <si>
    <t>Založení parkového trávníku výsevem plochy do 1000 m2 v rovině a ve svahu do 1:5</t>
  </si>
  <si>
    <t>1522767737</t>
  </si>
  <si>
    <t>Založení trávníku na půdě předem připravené plochy do 1000 m2 výsevem včetně utažení parkového v rovině nebo na svahu do 1:5</t>
  </si>
  <si>
    <t>34</t>
  </si>
  <si>
    <t>00572410</t>
  </si>
  <si>
    <t>osivo směs travní travinobylinná</t>
  </si>
  <si>
    <t>kg</t>
  </si>
  <si>
    <t>-420106990</t>
  </si>
  <si>
    <t>osivo směs travní parková</t>
  </si>
  <si>
    <t>668,0*0,063*1,03</t>
  </si>
  <si>
    <t>35</t>
  </si>
  <si>
    <t>181951112</t>
  </si>
  <si>
    <t>Úprava pláně v hornině třídy těžitelnosti I, skupiny 1 až 3 se zhutněním</t>
  </si>
  <si>
    <t>-1392167092</t>
  </si>
  <si>
    <t>Úprava pláně vyrovnáním výškových rozdílů strojně v hornině třídy těžitelnosti I, skupiny 1 až 3 se zhutněním</t>
  </si>
  <si>
    <t>"viz D.1.3.1.4c.1, D.1.3.1.4c.2 a D.1.3.1.4c.3"</t>
  </si>
  <si>
    <t>236,0*1,2+464,45*1,1+491,25*1,05+13,2*3,0</t>
  </si>
  <si>
    <t>1349,5</t>
  </si>
  <si>
    <t>Svislé a kompletní konstrukce</t>
  </si>
  <si>
    <t>36</t>
  </si>
  <si>
    <t>321311115</t>
  </si>
  <si>
    <t>Konstrukce vodních staveb z betonu prostého mrazuvzdorného tř. C 25/30</t>
  </si>
  <si>
    <t>-1777177145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</si>
  <si>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</si>
  <si>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"viz D.1.3.1.4e.3"</t>
  </si>
  <si>
    <t>0,6*0,3*3,3+0,6*0,3*3,1</t>
  </si>
  <si>
    <t>37</t>
  </si>
  <si>
    <t>321321116</t>
  </si>
  <si>
    <t>Konstrukce vodních staveb ze ŽB mrazuvzdorného tř. C 30/37</t>
  </si>
  <si>
    <t>1632745296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</si>
  <si>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</si>
  <si>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"viz D1.3.1.4e8"</t>
  </si>
  <si>
    <t>"čelo propustku"0,25*2,135*2,5-3,14*0,79*0,79*0,25</t>
  </si>
  <si>
    <t>38</t>
  </si>
  <si>
    <t>321351010</t>
  </si>
  <si>
    <t>Bednění konstrukcí vodních staveb rovinné - zřízení</t>
  </si>
  <si>
    <t>-2094660143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</si>
  <si>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</si>
  <si>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"čelo propustku"0,25*2,135*2+2,135*2,5*2-3,14*0,79*0,79*2</t>
  </si>
  <si>
    <t>0,6*0,3*2*2+3,3*0,6*2+3,1*0,6*2</t>
  </si>
  <si>
    <t>16,2</t>
  </si>
  <si>
    <t>39</t>
  </si>
  <si>
    <t>321352010</t>
  </si>
  <si>
    <t>Bednění konstrukcí vodních staveb rovinné - odstranění</t>
  </si>
  <si>
    <t>1135250445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</si>
  <si>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</si>
  <si>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40</t>
  </si>
  <si>
    <t>321366111</t>
  </si>
  <si>
    <t>Výztuž železobetonových konstrukcí vodních staveb z oceli 10 505 D do 12 mm</t>
  </si>
  <si>
    <t>1191357808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</si>
  <si>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</si>
  <si>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"viz D1.3.1.4e.6"</t>
  </si>
  <si>
    <t>3,018</t>
  </si>
  <si>
    <t>41</t>
  </si>
  <si>
    <t>348401130</t>
  </si>
  <si>
    <t>Montáž oplocení ze strojového pletiva s napínacími dráty výšky do 2,0 m</t>
  </si>
  <si>
    <t>-1977846432</t>
  </si>
  <si>
    <t>Montáž oplocení z pletiva strojového s napínacími dráty přes 1,6 do 2,0 m</t>
  </si>
  <si>
    <t>"viz organizace výstavby"</t>
  </si>
  <si>
    <t>8,0</t>
  </si>
  <si>
    <t>42</t>
  </si>
  <si>
    <t>31324768</t>
  </si>
  <si>
    <t>pletivo drátěné se čtvercovými oky zapletené Pz 50x2x2000mm</t>
  </si>
  <si>
    <t>242270589</t>
  </si>
  <si>
    <t>43</t>
  </si>
  <si>
    <t>355911118</t>
  </si>
  <si>
    <t>Žlaby čedičové stok DN 1200/2000 délky 330 mm bez zámku otevřený výkop</t>
  </si>
  <si>
    <t>1462673668</t>
  </si>
  <si>
    <t>Stokové žlaby čedičové v otevřeném výkopu nebo v otevřené stoce bez zámku délky 330 mm pro vejčité stoky DN 1200/2000</t>
  </si>
  <si>
    <t>"viz D.1.3.1.4e.5"</t>
  </si>
  <si>
    <t>1,0</t>
  </si>
  <si>
    <t>44</t>
  </si>
  <si>
    <t>369317310R</t>
  </si>
  <si>
    <t>Výplň potrubí z cementopopílkové suspenze délky do 200 m</t>
  </si>
  <si>
    <t>1862582566</t>
  </si>
  <si>
    <t>Výplň z popílkocementové suspenze za rubem nosné obezdívky  délky štoly, do 200 m, v hornině suché</t>
  </si>
  <si>
    <t>3,14*0,225*0,225*57,7</t>
  </si>
  <si>
    <t>9,2</t>
  </si>
  <si>
    <t>Vodorovné konstrukce</t>
  </si>
  <si>
    <t>45</t>
  </si>
  <si>
    <t>421161110R</t>
  </si>
  <si>
    <t>Osazování roštu</t>
  </si>
  <si>
    <t>612850536</t>
  </si>
  <si>
    <t>Osazení roštu biologických filtrů z kameninových tvárnic  v předepsaném spádu do cementové malty, min. MC-15 jakéhokoliv průměru nádrže</t>
  </si>
  <si>
    <t>"viz D.1.3.1.4e.7"</t>
  </si>
  <si>
    <t>3,6*1,2</t>
  </si>
  <si>
    <t>46</t>
  </si>
  <si>
    <t>00040060R</t>
  </si>
  <si>
    <t>Mříž kompozitní s rámem</t>
  </si>
  <si>
    <t>1886990536</t>
  </si>
  <si>
    <t>Mříž kompozitní s rámem PREFAGRID</t>
  </si>
  <si>
    <t>47</t>
  </si>
  <si>
    <t>421161100R</t>
  </si>
  <si>
    <t>Osazování kompozitního profilu</t>
  </si>
  <si>
    <t>-2140206241</t>
  </si>
  <si>
    <t>3,0</t>
  </si>
  <si>
    <t>48</t>
  </si>
  <si>
    <t>100000R</t>
  </si>
  <si>
    <t>kompozitní profil - I profil 115x70/5</t>
  </si>
  <si>
    <t>-995151404</t>
  </si>
  <si>
    <t>kompozitní profil Prefen - I profil 115x70/5</t>
  </si>
  <si>
    <t>49</t>
  </si>
  <si>
    <t>451312111</t>
  </si>
  <si>
    <t>Podklad pod dlažbu z betonu prostého C 20/25 tl přes 100 do 150 mm</t>
  </si>
  <si>
    <t>-1131146672</t>
  </si>
  <si>
    <t>Podklad pod dlažbu z betonu prostého  bez zvýšených nároků na prostředí tř. C 20/25 tl. přes 100 do 150 mm</t>
  </si>
  <si>
    <t>4,0*3,1</t>
  </si>
  <si>
    <t>50</t>
  </si>
  <si>
    <t>451573111</t>
  </si>
  <si>
    <t>Lože pod potrubí otevřený výkop ze štěrkopísku</t>
  </si>
  <si>
    <t>-1645706536</t>
  </si>
  <si>
    <t>Lože pod potrubí, stoky a drobné objekty v otevřeném výkopu z písku a štěrkopísku do 63 mm</t>
  </si>
  <si>
    <t>236,0*1,2*0,1+464,45*1,1*0,1+491,25*1,05*0,1</t>
  </si>
  <si>
    <t>131,0</t>
  </si>
  <si>
    <t>51</t>
  </si>
  <si>
    <t>452111141</t>
  </si>
  <si>
    <t>Osazení betonových pražců otevřený výkop pl nad 75000 mm2</t>
  </si>
  <si>
    <t>-214748296</t>
  </si>
  <si>
    <t>Osazení betonových dílců pražců pod potrubí v otevřeném výkopu, průřezové plochy přes 75000 mm2</t>
  </si>
  <si>
    <t>6,0*2</t>
  </si>
  <si>
    <t>52</t>
  </si>
  <si>
    <t>107010200R</t>
  </si>
  <si>
    <t>Podkladky pod hrdlové trouby</t>
  </si>
  <si>
    <t>-2013047879</t>
  </si>
  <si>
    <t>12,0</t>
  </si>
  <si>
    <t>53</t>
  </si>
  <si>
    <t>452112100R</t>
  </si>
  <si>
    <t>Osazení ocelových rámů v do 100 mm</t>
  </si>
  <si>
    <t>-746072937</t>
  </si>
  <si>
    <t>Osazení betonových dílců prstenců nebo rámů pod poklopy a mříže, výšky do 100 mm</t>
  </si>
  <si>
    <t>54</t>
  </si>
  <si>
    <t>55241000R</t>
  </si>
  <si>
    <t>ocelový rám</t>
  </si>
  <si>
    <t>565569734</t>
  </si>
  <si>
    <t>bednění ocelové k instalaci rámu s poklopem</t>
  </si>
  <si>
    <t>55</t>
  </si>
  <si>
    <t>452112111</t>
  </si>
  <si>
    <t>Osazení betonových prstenců nebo rámů v do 100 mm</t>
  </si>
  <si>
    <t>-433949629</t>
  </si>
  <si>
    <t>39,0</t>
  </si>
  <si>
    <t>56</t>
  </si>
  <si>
    <t>59224184</t>
  </si>
  <si>
    <t>prstenec šachtový vyrovnávací betonový 625x120x40mm</t>
  </si>
  <si>
    <t>199329335</t>
  </si>
  <si>
    <t>1,0+5,0</t>
  </si>
  <si>
    <t>57</t>
  </si>
  <si>
    <t>59224185</t>
  </si>
  <si>
    <t>prstenec šachtový vyrovnávací betonový 625x120x60mm</t>
  </si>
  <si>
    <t>-425063369</t>
  </si>
  <si>
    <t>58</t>
  </si>
  <si>
    <t>59224176</t>
  </si>
  <si>
    <t>prstenec šachtový vyrovnávací betonový 625x120x80mm</t>
  </si>
  <si>
    <t>-254045715</t>
  </si>
  <si>
    <t>59</t>
  </si>
  <si>
    <t>59224187</t>
  </si>
  <si>
    <t>prstenec šachtový vyrovnávací betonový 625x120x100mm</t>
  </si>
  <si>
    <t>-1812746867</t>
  </si>
  <si>
    <t>19,0</t>
  </si>
  <si>
    <t>60</t>
  </si>
  <si>
    <t>452112121</t>
  </si>
  <si>
    <t>Osazení betonových prstenců nebo rámů v do 200 mm</t>
  </si>
  <si>
    <t>767374846</t>
  </si>
  <si>
    <t>Osazení betonových dílců prstenců nebo rámů pod poklopy a mříže, výšky přes 100 do 200 mm</t>
  </si>
  <si>
    <t>13,0</t>
  </si>
  <si>
    <t>61</t>
  </si>
  <si>
    <t>59224188</t>
  </si>
  <si>
    <t>prstenec šachtový vyrovnávací betonový 625x120x120mm</t>
  </si>
  <si>
    <t>-977884024</t>
  </si>
  <si>
    <t>62</t>
  </si>
  <si>
    <t>452311131</t>
  </si>
  <si>
    <t>Podkladní desky z betonu prostého tř. C 12/15 otevřený výkop</t>
  </si>
  <si>
    <t>-1992677353</t>
  </si>
  <si>
    <t>Podkladní a zajišťovací konstrukce z betonu prostého v otevřeném výkopu desky pod potrubí, stoky a drobné objekty z betonu tř. C 12/15</t>
  </si>
  <si>
    <t>"viz D1.3.1.4e.8"</t>
  </si>
  <si>
    <t>2,5*0,1*13,2</t>
  </si>
  <si>
    <t>2,76*2,1*0,1</t>
  </si>
  <si>
    <t>4,5*2,1*0,1</t>
  </si>
  <si>
    <t>4,8</t>
  </si>
  <si>
    <t>63</t>
  </si>
  <si>
    <t>452322131</t>
  </si>
  <si>
    <t>Sedlové lože ze ŽB tř. C 12/15 otevřený výkop</t>
  </si>
  <si>
    <t>-297216370</t>
  </si>
  <si>
    <t>Podkladní a zajišťovací konstrukce z betonu železového v otevřeném výkopu sedlové lože pod potrubí z betonu tř. C 12/15</t>
  </si>
  <si>
    <t>((2,08+3,28)*0,6/2)*13,2+((3,28+2,5)*0,31/2)*13,2-((3,14*0,79*0,79*180)/360)*13,2</t>
  </si>
  <si>
    <t>20,1</t>
  </si>
  <si>
    <t>64</t>
  </si>
  <si>
    <t>452351101</t>
  </si>
  <si>
    <t>Bednění podkladních desek nebo bloků nebo sedlového lože otevřený výkop</t>
  </si>
  <si>
    <t>695878480</t>
  </si>
  <si>
    <t>Bednění podkladních a zajišťovacích konstrukcí v otevřeném výkopu desek nebo sedlových loží pod potrubí, stoky a drobné objekty</t>
  </si>
  <si>
    <t>0,85*13,2*2</t>
  </si>
  <si>
    <t>2,76*0,1*2+2,1*0,1*2</t>
  </si>
  <si>
    <t>4,5*0,1*2+2,1*0,1*2</t>
  </si>
  <si>
    <t>65</t>
  </si>
  <si>
    <t>465512227</t>
  </si>
  <si>
    <t>Dlažba z lomového kamene na sucho se zalitím spár cementovou maltou tl 250 mm</t>
  </si>
  <si>
    <t>1965500892</t>
  </si>
  <si>
    <t>Dlažba z lomového kamene lomařsky upraveného  na sucho se zalitím spár cementovou maltou, tl. kamene 250 mm</t>
  </si>
  <si>
    <t>Komunikace pozemní</t>
  </si>
  <si>
    <t>66</t>
  </si>
  <si>
    <t>564861113</t>
  </si>
  <si>
    <t>Podklad ze štěrkodrtě ŠD tl 220 mm</t>
  </si>
  <si>
    <t>2007527082</t>
  </si>
  <si>
    <t>Podklad ze štěrkodrti ŠD  s rozprostřením a zhutněním, po zhutnění tl. 220 mm</t>
  </si>
  <si>
    <t>134,2</t>
  </si>
  <si>
    <t>67</t>
  </si>
  <si>
    <t>564952113</t>
  </si>
  <si>
    <t>Podklad z mechanicky zpevněného kameniva MZK tl 170 mm</t>
  </si>
  <si>
    <t>1803917521</t>
  </si>
  <si>
    <t>Podklad z mechanicky zpevněného kameniva MZK (minerální beton)  s rozprostřením a s hutněním, po zhutnění tl. 170 mm</t>
  </si>
  <si>
    <t>68</t>
  </si>
  <si>
    <t>573211108</t>
  </si>
  <si>
    <t>Postřik živičný spojovací z asfaltu v množství 0,40 kg/m2</t>
  </si>
  <si>
    <t>338666367</t>
  </si>
  <si>
    <t>Postřik spojovací PS bez posypu kamenivem z asfaltu silničního, v množství 0,40 kg/m2</t>
  </si>
  <si>
    <t>134,2*2</t>
  </si>
  <si>
    <t>69</t>
  </si>
  <si>
    <t>577144111</t>
  </si>
  <si>
    <t>Asfaltový beton vrstva obrusná ACO 11 (ABS) tř. I tl 50 mm š do 3 m z nemodifikovaného asfaltu</t>
  </si>
  <si>
    <t>154625626</t>
  </si>
  <si>
    <t>Asfaltový beton vrstva obrusná ACO 11 (ABS)  s rozprostřením a se zhutněním z nemodifikovaného asfaltu v pruhu šířky do 3 m tř. I, po zhutnění tl. 50 mm</t>
  </si>
  <si>
    <t>70</t>
  </si>
  <si>
    <t>577155112</t>
  </si>
  <si>
    <t>Asfaltový beton vrstva ložní ACL 16 (ABH) tl 60 mm š do 3 m z nemodifikovaného asfaltu</t>
  </si>
  <si>
    <t>1231482990</t>
  </si>
  <si>
    <t>Asfaltový beton vrstva ložní ACL 16 (ABH)  s rozprostřením a zhutněním z nemodifikovaného asfaltu v pruhu šířky do 3 m, po zhutnění tl. 60 mm</t>
  </si>
  <si>
    <t>Trubní vedení</t>
  </si>
  <si>
    <t>71</t>
  </si>
  <si>
    <t>810391811</t>
  </si>
  <si>
    <t>Bourání stávajícího potrubí z betonu DN přes 200 do 400</t>
  </si>
  <si>
    <t>-339346257</t>
  </si>
  <si>
    <t>Bourání stávajícího potrubí z betonu v otevřeném výkopu DN přes 200 do 400</t>
  </si>
  <si>
    <t>"DN 300, dl. 97,0m, pr.hl. 1,2m"97,0</t>
  </si>
  <si>
    <t>"DN 400, dl. 467,0m, pr.hl. 1,2m"464,0</t>
  </si>
  <si>
    <t>72</t>
  </si>
  <si>
    <t>810441811</t>
  </si>
  <si>
    <t>Bourání stávajícího potrubí z betonu DN přes 400 do 600</t>
  </si>
  <si>
    <t>-1158363992</t>
  </si>
  <si>
    <t>Bourání stávajícího potrubí z betonu v otevřeném výkopu DN přes 400 do 600</t>
  </si>
  <si>
    <t>"DN 500, dl. 189,0m, pr.hl. 1,3m"189,0</t>
  </si>
  <si>
    <t>73</t>
  </si>
  <si>
    <t>810491810R</t>
  </si>
  <si>
    <t>Bourání stávajícího potrubí z betonu DN přes 800 do 1000</t>
  </si>
  <si>
    <t>76327771</t>
  </si>
  <si>
    <t>Bourání stávajícího potrubí z betonu v otevřeném výkopu DN přes 800 do 1000</t>
  </si>
  <si>
    <t>"viz D1.3.1.4e.8 vč. ložních a svrchních vrstev"</t>
  </si>
  <si>
    <t>13,2</t>
  </si>
  <si>
    <t>74</t>
  </si>
  <si>
    <t>812472121</t>
  </si>
  <si>
    <t>Montáž potrubí z trub TBP těsněných pryžovými kroužky otevřený výkop sklon do 20 % DN 800</t>
  </si>
  <si>
    <t>-189843460</t>
  </si>
  <si>
    <t>Montáž potrubí z trub betonových hrdlových  v otevřeném výkopu ve sklonu do 20 % z trub těsněných pryžovými kroužky DN 800</t>
  </si>
  <si>
    <t>75</t>
  </si>
  <si>
    <t>59222002</t>
  </si>
  <si>
    <t>trouba ŽB hrdlová DN 800</t>
  </si>
  <si>
    <t>1461743001</t>
  </si>
  <si>
    <t>1*1,01 'Přepočtené koeficientem množství</t>
  </si>
  <si>
    <t>76</t>
  </si>
  <si>
    <t>820441811</t>
  </si>
  <si>
    <t>Bourání stávajícího potrubí ze ŽB DN přes 400 do 600</t>
  </si>
  <si>
    <t>1056022817</t>
  </si>
  <si>
    <t>Bourání stávajícího potrubí ze železobetonu v otevřeném výkopu DN přes 400 do 600</t>
  </si>
  <si>
    <t>"DN 500, dl. 16,3m"16,3</t>
  </si>
  <si>
    <t>77</t>
  </si>
  <si>
    <t>822522111</t>
  </si>
  <si>
    <t>Montáž potrubí z trub TZH s integrovaným těsněním otevřený výkop sklon do 20 % DN 1200</t>
  </si>
  <si>
    <t>69042948</t>
  </si>
  <si>
    <t>Montáž potrubí z trub železobetonových hrdlových v otevřeném výkopu ve sklonu do 20 % s integrovaným těsněním DN 1200</t>
  </si>
  <si>
    <t>78</t>
  </si>
  <si>
    <t>1022602</t>
  </si>
  <si>
    <t>Trouba hrdlová železobetonová TZH-Q 120/250 CV 180°</t>
  </si>
  <si>
    <t>2066966226</t>
  </si>
  <si>
    <t>6,0</t>
  </si>
  <si>
    <t>6*1,01 'Přepočtené koeficientem množství</t>
  </si>
  <si>
    <t>79</t>
  </si>
  <si>
    <t>871315221</t>
  </si>
  <si>
    <t>Kanalizační potrubí z tvrdého PVC jednovrstvé tuhost třídy SN8 DN 160</t>
  </si>
  <si>
    <t>1335436622</t>
  </si>
  <si>
    <t>Kanalizační potrubí z tvrdého PVC v otevřeném výkopu ve sklonu do 20 %, hladkého plnostěnného jednovrstvého, tuhost třídy SN 8 DN 160</t>
  </si>
  <si>
    <t>0,5</t>
  </si>
  <si>
    <t>80</t>
  </si>
  <si>
    <t>871360310</t>
  </si>
  <si>
    <t>Montáž kanalizačního potrubí hladkého plnostěnného SN 10 z polypropylenu DN 250</t>
  </si>
  <si>
    <t>451731868</t>
  </si>
  <si>
    <t>Montáž kanalizačního potrubí z plastů z polypropylenu PP hladkého plnostěnného SN 10 DN 250</t>
  </si>
  <si>
    <t>491,25</t>
  </si>
  <si>
    <t>81</t>
  </si>
  <si>
    <t>28617021</t>
  </si>
  <si>
    <t>trubka kanalizační PP DN 250x6000mm SN10</t>
  </si>
  <si>
    <t>1736342101</t>
  </si>
  <si>
    <t>trubka kanalizační PP plnostěnná třívrstvá DN 250x6000mm SN10</t>
  </si>
  <si>
    <t>491,25*1,015</t>
  </si>
  <si>
    <t>82</t>
  </si>
  <si>
    <t>871370310</t>
  </si>
  <si>
    <t>Montáž kanalizačního potrubí hladkého plnostěnného SN 10 z polypropylenu DN 300</t>
  </si>
  <si>
    <t>1292540622</t>
  </si>
  <si>
    <t>Montáž kanalizačního potrubí z plastů z polypropylenu PP hladkého plnostěnného SN 10 DN 300</t>
  </si>
  <si>
    <t>464,45</t>
  </si>
  <si>
    <t>83</t>
  </si>
  <si>
    <t>28617022</t>
  </si>
  <si>
    <t>trubka kanalizační PP DN 300x6000mm SN10</t>
  </si>
  <si>
    <t>1617821509</t>
  </si>
  <si>
    <t>trubka kanalizační PP plnostěnná třívrstvá DN 300x6000mm SN10</t>
  </si>
  <si>
    <t>464,25*1,015</t>
  </si>
  <si>
    <t>84</t>
  </si>
  <si>
    <t>871390310</t>
  </si>
  <si>
    <t>Montáž kanalizačního potrubí hladkého plnostěnného SN 10 z polypropylenu DN 400</t>
  </si>
  <si>
    <t>-554835169</t>
  </si>
  <si>
    <t>Montáž kanalizačního potrubí z plastů z polypropylenu PP hladkého plnostěnného SN 10 DN 400</t>
  </si>
  <si>
    <t>236,0</t>
  </si>
  <si>
    <t>85</t>
  </si>
  <si>
    <t>28617020R</t>
  </si>
  <si>
    <t>trubka kanalizační PP DN 400x6000mm SN10</t>
  </si>
  <si>
    <t>619251153</t>
  </si>
  <si>
    <t>236,0*1,015</t>
  </si>
  <si>
    <t>86</t>
  </si>
  <si>
    <t>877360440</t>
  </si>
  <si>
    <t>Montáž šachtových vložek na kanalizačním potrubí z PP trub DN 250</t>
  </si>
  <si>
    <t>1142327816</t>
  </si>
  <si>
    <t>Montáž tvarovek na kanalizačním plastovém potrubí z polypropylenu PP korugovaného nebo žebrovaného šachtových vložek DN 250</t>
  </si>
  <si>
    <t>26,0</t>
  </si>
  <si>
    <t>87</t>
  </si>
  <si>
    <t>28617482</t>
  </si>
  <si>
    <t>vložka šachtová kanalizace PP DN 250</t>
  </si>
  <si>
    <t>-1003961881</t>
  </si>
  <si>
    <t>vložka šachtová kanalizace PP korugované DN 250</t>
  </si>
  <si>
    <t>88</t>
  </si>
  <si>
    <t>877365210R</t>
  </si>
  <si>
    <t>Montáž záslepek na kanalizačním potrubí</t>
  </si>
  <si>
    <t>-1921236348</t>
  </si>
  <si>
    <t>Montáž tvarovek na kanalizačním plastovém potrubí z polyetylenu PE 100 elektrotvarovek SDR 11/PN16 záslepek d 250</t>
  </si>
  <si>
    <t>"DN 300"1,0</t>
  </si>
  <si>
    <t>89</t>
  </si>
  <si>
    <t>28611594</t>
  </si>
  <si>
    <t>zátka kanalizace plastové DN 300</t>
  </si>
  <si>
    <t>764829567</t>
  </si>
  <si>
    <t>zátka kanalizace plastové KG DN 300</t>
  </si>
  <si>
    <t>90</t>
  </si>
  <si>
    <t>877370440</t>
  </si>
  <si>
    <t>Montáž šachtových vložek na kanalizačním potrubí z PP trub DN 300</t>
  </si>
  <si>
    <t>1913679788</t>
  </si>
  <si>
    <t>Montáž tvarovek na kanalizačním plastovém potrubí z polypropylenu PP korugovaného nebo žebrovaného šachtových vložek DN 300</t>
  </si>
  <si>
    <t>24,0</t>
  </si>
  <si>
    <t>91</t>
  </si>
  <si>
    <t>28617483</t>
  </si>
  <si>
    <t>vložka šachtová kanalizace PP DN 300</t>
  </si>
  <si>
    <t>-1494742350</t>
  </si>
  <si>
    <t>vložka šachtová kanalizace PP korugované DN 300</t>
  </si>
  <si>
    <t>92</t>
  </si>
  <si>
    <t>877390440</t>
  </si>
  <si>
    <t>Montáž šachtových vložek na kanalizačním potrubí z PP trub DN 400</t>
  </si>
  <si>
    <t>-849460767</t>
  </si>
  <si>
    <t>Montáž tvarovek na kanalizačním plastovém potrubí z polypropylenu PP korugovaného nebo žebrovaného šachtových vložek DN 400</t>
  </si>
  <si>
    <t>93</t>
  </si>
  <si>
    <t>28617484</t>
  </si>
  <si>
    <t>vložka šachtová kanalizace PP DN 400</t>
  </si>
  <si>
    <t>-338039875</t>
  </si>
  <si>
    <t>vložka šachtová kanalizace PP korugované DN 400</t>
  </si>
  <si>
    <t>94</t>
  </si>
  <si>
    <t>890111812</t>
  </si>
  <si>
    <t>Bourání šachet ze zdiva cihelného ručně obestavěného prostoru do 1,5 m3</t>
  </si>
  <si>
    <t>-1850954794</t>
  </si>
  <si>
    <t>Bourání šachet a jímek ručně velikosti obestavěného prostoru do 1,5 m3 ze zdiva cihelného</t>
  </si>
  <si>
    <t>"18 šachet pr.hl.1,0m"0,6*0,6*1,0*18</t>
  </si>
  <si>
    <t>95</t>
  </si>
  <si>
    <t>892372111</t>
  </si>
  <si>
    <t>Zabezpečení konců potrubí DN do 300 při těsnících zkouškách vodou</t>
  </si>
  <si>
    <t>124864151</t>
  </si>
  <si>
    <t>Tlakové zkoušky vodou zabezpečení konců potrubí při tlakových zkouškách DN do 300</t>
  </si>
  <si>
    <t>4,0</t>
  </si>
  <si>
    <t>96</t>
  </si>
  <si>
    <t>892381111</t>
  </si>
  <si>
    <t>Těsnící zkouška vodou potrubí DN 250, DN 300 nebo 350</t>
  </si>
  <si>
    <t>411778884</t>
  </si>
  <si>
    <t>Tlakové zkoušky vodou na potrubí DN 250, 300 nebo 350</t>
  </si>
  <si>
    <t>464,45+491,25</t>
  </si>
  <si>
    <t>97</t>
  </si>
  <si>
    <t>892421111</t>
  </si>
  <si>
    <t>Těsnící zkouška vodou potrubí DN 400 nebo 500</t>
  </si>
  <si>
    <t>-1578871375</t>
  </si>
  <si>
    <t>Tlakové zkoušky vodou na potrubí DN 400 nebo 500</t>
  </si>
  <si>
    <t>98</t>
  </si>
  <si>
    <t>892442111</t>
  </si>
  <si>
    <t>Zabezpečení konců potrubí DN nad 300 do 600 při těsnících zkouškách vodou</t>
  </si>
  <si>
    <t>13075450</t>
  </si>
  <si>
    <t>Tlakové zkoušky vodou zabezpečení konců potrubí při tlakových zkouškách DN přes 300 do 600</t>
  </si>
  <si>
    <t>99</t>
  </si>
  <si>
    <t>892521111</t>
  </si>
  <si>
    <t>Těsnící zkouška vodou potrubí DN 1200</t>
  </si>
  <si>
    <t>687300940</t>
  </si>
  <si>
    <t>Tlakové zkoušky vodou na potrubí DN 1200</t>
  </si>
  <si>
    <t>100</t>
  </si>
  <si>
    <t>892522111</t>
  </si>
  <si>
    <t>Zabezpečení konců potrubí DN nad 900 při těsnících zkouškách vodou</t>
  </si>
  <si>
    <t>-949544470</t>
  </si>
  <si>
    <t>Tlakové zkoušky vodou zabezpečení konců potrubí při tlakových zkouškách DN přes 900</t>
  </si>
  <si>
    <t>101</t>
  </si>
  <si>
    <t>894102211</t>
  </si>
  <si>
    <t>Stěny z cihel kanalizačních pálených lícových tl 250 mm</t>
  </si>
  <si>
    <t>-1800482824</t>
  </si>
  <si>
    <t>Ostatní konstrukce na trubním vedení zděné stěny šachet z cihel kanalizačních pálených lícových na cementovou maltu MC 10, tloušťky 250 mm</t>
  </si>
  <si>
    <t>3,14*0,15*0,15*0,25</t>
  </si>
  <si>
    <t>102</t>
  </si>
  <si>
    <t>894138001</t>
  </si>
  <si>
    <t>Příplatek ZKD 0,60 m výšky vstupu na stokách</t>
  </si>
  <si>
    <t>988934757</t>
  </si>
  <si>
    <t>Šachty kanalizační zděné Příplatek k cenám šachet na stokách kruhových a vejčitých za každých dalších 0,60 m výšky</t>
  </si>
  <si>
    <t>"stoka ŠC01"1,0</t>
  </si>
  <si>
    <t>"vtoková šachta"2,0</t>
  </si>
  <si>
    <t>103</t>
  </si>
  <si>
    <t>894221118</t>
  </si>
  <si>
    <t>Šachty kanalizační z bet se zvýš nároky C 30/37 na stokách kruh DN 1100 nebo 1200 dno beton C 25/30</t>
  </si>
  <si>
    <t>1358874351</t>
  </si>
  <si>
    <t>Šachty kanalizační z prostého betonu se zvýšenými nároky na prostředí tř. C 25/30 výšky vstupu do 1,50 m na stokách kruhových s obložením dna betonem tř. C 25/30 DN 1100 nebo 1200</t>
  </si>
  <si>
    <t>"vtoková šachta"1,0</t>
  </si>
  <si>
    <t>104</t>
  </si>
  <si>
    <t>894411311</t>
  </si>
  <si>
    <t>Osazení betonových nebo železobetonových dílců pro šachty skruží rovných</t>
  </si>
  <si>
    <t>989591096</t>
  </si>
  <si>
    <t>"viz D1.3.1.4e.2"</t>
  </si>
  <si>
    <t>45,0</t>
  </si>
  <si>
    <t>105</t>
  </si>
  <si>
    <t>59224066</t>
  </si>
  <si>
    <t>skruž betonová DN 1000x250 PS, 100x25x12cm</t>
  </si>
  <si>
    <t>-933462191</t>
  </si>
  <si>
    <t>17,0</t>
  </si>
  <si>
    <t>106</t>
  </si>
  <si>
    <t>59224068</t>
  </si>
  <si>
    <t>skruž betonová DN 1000x500 PS, 100x50x12cm</t>
  </si>
  <si>
    <t>-1656691710</t>
  </si>
  <si>
    <t>11,0</t>
  </si>
  <si>
    <t>107</t>
  </si>
  <si>
    <t>59224070</t>
  </si>
  <si>
    <t>skruž betonová DN 1000x1000 PS, 100x100x12cm</t>
  </si>
  <si>
    <t>1342398563</t>
  </si>
  <si>
    <t>108</t>
  </si>
  <si>
    <t>59224348</t>
  </si>
  <si>
    <t>těsnění elastomerové pro spojení šachetních dílů DN 1000</t>
  </si>
  <si>
    <t>-1944484611</t>
  </si>
  <si>
    <t>161,0</t>
  </si>
  <si>
    <t>109</t>
  </si>
  <si>
    <t>894412411</t>
  </si>
  <si>
    <t>Osazení betonových nebo železobetonových dílců pro šachty skruží přechodových</t>
  </si>
  <si>
    <t>-1401190699</t>
  </si>
  <si>
    <t>31,0</t>
  </si>
  <si>
    <t>110</t>
  </si>
  <si>
    <t>59224168</t>
  </si>
  <si>
    <t>skruž betonová přechodová 62,5/100x60x12cm, stupadla poplastovaná kapsová</t>
  </si>
  <si>
    <t>1156540896</t>
  </si>
  <si>
    <t>111</t>
  </si>
  <si>
    <t>894414111</t>
  </si>
  <si>
    <t>Osazení betonových nebo železobetonových dílců pro šachty skruží základových (dno)</t>
  </si>
  <si>
    <t>1507022442</t>
  </si>
  <si>
    <t>32,0</t>
  </si>
  <si>
    <t>112</t>
  </si>
  <si>
    <t>1130001G</t>
  </si>
  <si>
    <t>Dno výšky 600 mm přímé TBZ-Q.1 100/60 V max 40</t>
  </si>
  <si>
    <t>1504506843</t>
  </si>
  <si>
    <t>113</t>
  </si>
  <si>
    <t>894414211</t>
  </si>
  <si>
    <t>Osazení betonových nebo železobetonových dílců pro šachty desek zákrytových</t>
  </si>
  <si>
    <t>-1079199403</t>
  </si>
  <si>
    <t>1,0+1,0</t>
  </si>
  <si>
    <t>114</t>
  </si>
  <si>
    <t>112181</t>
  </si>
  <si>
    <t>Deska zákrytová TZK-Q.1 100-60/17</t>
  </si>
  <si>
    <t>422158701</t>
  </si>
  <si>
    <t>Deska zákrytováTZK-Q 150-63/18 ZDC</t>
  </si>
  <si>
    <t>115</t>
  </si>
  <si>
    <t>59224364</t>
  </si>
  <si>
    <t>deska betonová zákrytová šachetní tl. 250mm</t>
  </si>
  <si>
    <t>859079645</t>
  </si>
  <si>
    <t>deska betonová zákrytová šachetní čtvercová 150x180x62,5cm</t>
  </si>
  <si>
    <t>116</t>
  </si>
  <si>
    <t>895941311</t>
  </si>
  <si>
    <t>Zřízení vpusti kanalizační uliční z betonových dílců typ UVB-50</t>
  </si>
  <si>
    <t>1971223268</t>
  </si>
  <si>
    <t>Zřízení vpusti kanalizační  uliční z betonových dílců typ UVB-50</t>
  </si>
  <si>
    <t>117</t>
  </si>
  <si>
    <t>56241453</t>
  </si>
  <si>
    <t>vpusť s kalovým košem s předformovaným odtokem zátěž A15-D 400kN pro žlaby z PE š 150mm</t>
  </si>
  <si>
    <t>107145817</t>
  </si>
  <si>
    <t>118</t>
  </si>
  <si>
    <t>28661600R</t>
  </si>
  <si>
    <t>vpusť silniční se sifonem 400/150mm (vč. dna)</t>
  </si>
  <si>
    <t>-1921749373</t>
  </si>
  <si>
    <t>vpusť silniční se sifonem 425/150mm (vč. dna)</t>
  </si>
  <si>
    <t>119</t>
  </si>
  <si>
    <t>899103112</t>
  </si>
  <si>
    <t>Osazení poklopů litinových nebo ocelových včetně rámů pro třídu zatížení B125, C250</t>
  </si>
  <si>
    <t>1225041672</t>
  </si>
  <si>
    <t>Osazení poklopů litinových a ocelových včetně rámů pro třídu zatížení B125, C250</t>
  </si>
  <si>
    <t>"viz D.1.3.1.4e.2"</t>
  </si>
  <si>
    <t>120</t>
  </si>
  <si>
    <t>28661933</t>
  </si>
  <si>
    <t>poklop šachtový litinový dno DN 600 pro třídu zatížení B125</t>
  </si>
  <si>
    <t>1306849650</t>
  </si>
  <si>
    <t>121</t>
  </si>
  <si>
    <t>899104112</t>
  </si>
  <si>
    <t>Osazení poklopů litinových nebo ocelových včetně rámů pro třídu zatížení D400, E600</t>
  </si>
  <si>
    <t>-1016014421</t>
  </si>
  <si>
    <t>Osazení poklopů litinových a ocelových včetně rámů pro třídu zatížení D400, E600</t>
  </si>
  <si>
    <t>122</t>
  </si>
  <si>
    <t>28661935</t>
  </si>
  <si>
    <t>poklop šachtový litinový dno DN 600 pro třídu zatížení D400, bez odvětrání, s pantovým závěsem a automatickým uzavíracím systémem</t>
  </si>
  <si>
    <t>971675498</t>
  </si>
  <si>
    <t>poklop šachtový litinový dno DN 600 pro třídu zatížení D400</t>
  </si>
  <si>
    <t>"D1.3.4e.2"</t>
  </si>
  <si>
    <t>123</t>
  </si>
  <si>
    <t>899623161</t>
  </si>
  <si>
    <t>Obetonování potrubí nebo zdiva stok betonem prostým tř. C 20/25 v otevřeném výkopu</t>
  </si>
  <si>
    <t>-306841468</t>
  </si>
  <si>
    <t>Obetonování potrubí nebo zdiva stok betonem prostým v otevřeném výkopu, beton tř. C 20/25</t>
  </si>
  <si>
    <t>"viz D1.3.1.4e.4"</t>
  </si>
  <si>
    <t>0,5*0,5*0,4-(3,14*0,225*0,225*0,4)</t>
  </si>
  <si>
    <t>124</t>
  </si>
  <si>
    <t>899722113</t>
  </si>
  <si>
    <t>Krytí potrubí z plastů výstražnou fólií z PVC 30cm</t>
  </si>
  <si>
    <t>-243301949</t>
  </si>
  <si>
    <t>Krytí potrubí z plastů výstražnou fólií z PVC šířky 34 cm</t>
  </si>
  <si>
    <t>236,0+464,45+491,25+13,2</t>
  </si>
  <si>
    <t>Ostatní konstrukce a práce, bourání</t>
  </si>
  <si>
    <t>125</t>
  </si>
  <si>
    <t>919121111</t>
  </si>
  <si>
    <t>Těsnění spár zálivkou za studena pro komůrky š 10 mm hl 20 mm s těsnicím profilem</t>
  </si>
  <si>
    <t>1300816509</t>
  </si>
  <si>
    <t>Utěsnění dilatačních spár zálivkou za studena  v cementobetonovém nebo živičném krytu včetně adhezního nátěru s těsnicím profilem pod zálivkou, pro komůrky šířky 10 mm, hloubky 20 mm</t>
  </si>
  <si>
    <t>33,3*2+2,2*2</t>
  </si>
  <si>
    <t>126</t>
  </si>
  <si>
    <t>919735112</t>
  </si>
  <si>
    <t>Řezání stávajícího živičného krytu hl do 100 mm</t>
  </si>
  <si>
    <t>-1487276881</t>
  </si>
  <si>
    <t>Řezání stávajícího živičného krytu nebo podkladu  hloubky přes 50 do 100 mm</t>
  </si>
  <si>
    <t>127</t>
  </si>
  <si>
    <t>935112111</t>
  </si>
  <si>
    <t>Osazení příkopového žlabu do betonu tl 100 mm z betonových tvárnic š 500 mm</t>
  </si>
  <si>
    <t>1184097512</t>
  </si>
  <si>
    <t>Osazení betonového příkopového žlabu s vyplněním a zatřením spár cementovou maltou s ložem tl. 100 mm z betonu prostého z betonových příkopových tvárnic šířky do 500 mm</t>
  </si>
  <si>
    <t>2,5</t>
  </si>
  <si>
    <t>128</t>
  </si>
  <si>
    <t>2220201</t>
  </si>
  <si>
    <t>Žlab odvodňovací TBZ 50/50/13</t>
  </si>
  <si>
    <t>-952285808</t>
  </si>
  <si>
    <t>5,0</t>
  </si>
  <si>
    <t>129</t>
  </si>
  <si>
    <t>960321271</t>
  </si>
  <si>
    <t>Bourání vodních staveb ze železobetonu</t>
  </si>
  <si>
    <t>1777145183</t>
  </si>
  <si>
    <t>Bourání konstrukcí vodních staveb  z hladiny, s naložením vybouraných hmot a suti na dopravní prostředek nebo s odklizením na hromady do vzdálenosti 20 m ze železobetonu</t>
  </si>
  <si>
    <t>"vybourání betonových čel - 1,3m3"1,3</t>
  </si>
  <si>
    <t>130</t>
  </si>
  <si>
    <t>966071822</t>
  </si>
  <si>
    <t>Rozebrání oplocení z drátěného pletiva se čtvercovými oky výšky do 2,0 m</t>
  </si>
  <si>
    <t>-371936920</t>
  </si>
  <si>
    <t>Rozebrání oplocení z pletiva drátěného se čtvercovými oky, výšky přes 1,6 do 2,0 m</t>
  </si>
  <si>
    <t>131</t>
  </si>
  <si>
    <t>976085311</t>
  </si>
  <si>
    <t>Vybourání kanalizačních rámů včetně poklopů nebo mříží pl do 0,6 m2</t>
  </si>
  <si>
    <t>90287792</t>
  </si>
  <si>
    <t>Vybourání drobných zámečnických a jiných konstrukcí  kanalizačních rámů litinových, z rýhovaného plechu nebo betonových včetně poklopů nebo mříží, plochy do 0,60 m2</t>
  </si>
  <si>
    <t>"18 šachet"18,0</t>
  </si>
  <si>
    <t>132</t>
  </si>
  <si>
    <t>977151133</t>
  </si>
  <si>
    <t>Jádrové vrty diamantovými korunkami do D 500 mm do stavebních materiálů</t>
  </si>
  <si>
    <t>1299832916</t>
  </si>
  <si>
    <t>Jádrové vrty diamantovými korunkami do stavebních materiálů (železobetonu, betonu, cihel, obkladů, dlažeb, kamene) průměru přes 450 do 500 mm</t>
  </si>
  <si>
    <t>0,4</t>
  </si>
  <si>
    <t>997</t>
  </si>
  <si>
    <t>Přesun sutě</t>
  </si>
  <si>
    <t>133</t>
  </si>
  <si>
    <t>997013603</t>
  </si>
  <si>
    <t>Poplatek za uložení na skládce (skládkovné) stavebního odpadu cihelného kód odpadu 17 01 02</t>
  </si>
  <si>
    <t>1633598364</t>
  </si>
  <si>
    <t>Poplatek za uložení stavebního odpadu na skládce (skládkovné) cihelného zatříděného do Katalogu odpadů pod kódem 17 01 02</t>
  </si>
  <si>
    <t>10,109</t>
  </si>
  <si>
    <t>134</t>
  </si>
  <si>
    <t>997013631</t>
  </si>
  <si>
    <t>Poplatek za uložení na skládce (skládkovné) stavebního odpadu směsného kód odpadu 17 09 04</t>
  </si>
  <si>
    <t>-1813092694</t>
  </si>
  <si>
    <t>Poplatek za uložení stavebního odpadu na skládce (skládkovné) směsného stavebního a demoličního zatříděného do Katalogu odpadů pod kódem 17 09 04</t>
  </si>
  <si>
    <t>0,810</t>
  </si>
  <si>
    <t>135</t>
  </si>
  <si>
    <t>997221551</t>
  </si>
  <si>
    <t>Vodorovná doprava suti ze sypkých materiálů do 1 km</t>
  </si>
  <si>
    <t>1648235244</t>
  </si>
  <si>
    <t>Vodorovná doprava suti  bez naložení, ale se složením a s hrubým urovnáním ze sypkých materiálů, na vzdálenost do 1 km</t>
  </si>
  <si>
    <t>498,456</t>
  </si>
  <si>
    <t>136</t>
  </si>
  <si>
    <t>997221559</t>
  </si>
  <si>
    <t>Příplatek ZKD 1 km u vodorovné dopravy suti ze sypkých materiálů</t>
  </si>
  <si>
    <t>1936245078</t>
  </si>
  <si>
    <t>Vodorovná doprava suti  bez naložení, ale se složením a s hrubým urovnáním Příplatek k ceně za každý další i započatý 1 km přes 1 km</t>
  </si>
  <si>
    <t>498,456*29</t>
  </si>
  <si>
    <t>137</t>
  </si>
  <si>
    <t>997221571</t>
  </si>
  <si>
    <t>Vodorovná doprava vybouraných hmot do 1 km</t>
  </si>
  <si>
    <t>-1366206430</t>
  </si>
  <si>
    <t>Vodorovná doprava vybouraných hmot  bez naložení, ale se složením a s hrubým urovnáním na vzdálenost do 1 km</t>
  </si>
  <si>
    <t>10,109+0,810+329,294+17,397+16,104</t>
  </si>
  <si>
    <t>138</t>
  </si>
  <si>
    <t>997221579</t>
  </si>
  <si>
    <t>Příplatek ZKD 1 km u vodorovné dopravy vybouraných hmot</t>
  </si>
  <si>
    <t>-1007766749</t>
  </si>
  <si>
    <t>Vodorovná doprava vybouraných hmot  bez naložení, ale se složením a s hrubým urovnáním na vzdálenost Příplatek k ceně za každý další i započatý 1 km přes 1 km</t>
  </si>
  <si>
    <t>373,714*29</t>
  </si>
  <si>
    <t>139</t>
  </si>
  <si>
    <t>997221611</t>
  </si>
  <si>
    <t>Nakládání suti na dopravní prostředky pro vodorovnou dopravu</t>
  </si>
  <si>
    <t>-747676368</t>
  </si>
  <si>
    <t>Nakládání na dopravní prostředky  pro vodorovnou dopravu suti</t>
  </si>
  <si>
    <t>140</t>
  </si>
  <si>
    <t>997221612</t>
  </si>
  <si>
    <t>Nakládání vybouraných hmot na dopravní prostředky pro vodorovnou dopravu</t>
  </si>
  <si>
    <t>-1249066458</t>
  </si>
  <si>
    <t>Nakládání na dopravní prostředky  pro vodorovnou dopravu vybouraných hmot</t>
  </si>
  <si>
    <t>373,714</t>
  </si>
  <si>
    <t>141</t>
  </si>
  <si>
    <t>997221615</t>
  </si>
  <si>
    <t>Poplatek za uložení na skládce (skládkovné) stavebního odpadu betonového kód odpadu 17 01 01</t>
  </si>
  <si>
    <t>1349591498</t>
  </si>
  <si>
    <t>Poplatek za uložení stavebního odpadu na skládce (skládkovné) z prostého betonu zatříděného do Katalogu odpadů pod kódem 17 01 01</t>
  </si>
  <si>
    <t>179,52+132,3+17,16+0,314</t>
  </si>
  <si>
    <t>142</t>
  </si>
  <si>
    <t>997221625</t>
  </si>
  <si>
    <t>Poplatek za uložení na skládce (skládkovné) stavebního odpadu železobetonového kód odpadu 17 01 01</t>
  </si>
  <si>
    <t>1121759185</t>
  </si>
  <si>
    <t>Poplatek za uložení stavebního odpadu na skládce (skládkovné) z armovaného betonu zatříděného do Katalogu odpadů pod kódem 17 01 01</t>
  </si>
  <si>
    <t>13,692+3,705</t>
  </si>
  <si>
    <t>143</t>
  </si>
  <si>
    <t>997221645</t>
  </si>
  <si>
    <t>Poplatek za uložení na skládce (skládkovné) odpadu asfaltového bez dehtu kód odpadu 17 03 02</t>
  </si>
  <si>
    <t>-221623453</t>
  </si>
  <si>
    <t>Poplatek za uložení stavebního odpadu na skládce (skládkovné) asfaltového bez obsahu dehtu zatříděného do Katalogu odpadů pod kódem 17 03 02</t>
  </si>
  <si>
    <t>16,104</t>
  </si>
  <si>
    <t>144</t>
  </si>
  <si>
    <t>997221655</t>
  </si>
  <si>
    <t>-185756717</t>
  </si>
  <si>
    <t>42,456+456,0</t>
  </si>
  <si>
    <t>998</t>
  </si>
  <si>
    <t>Přesun hmot</t>
  </si>
  <si>
    <t>145</t>
  </si>
  <si>
    <t>998276101</t>
  </si>
  <si>
    <t>Přesun hmot pro trubní vedení z trub z plastických hmot otevřený výkop</t>
  </si>
  <si>
    <t>761753546</t>
  </si>
  <si>
    <t>Přesun hmot pro trubní vedení hloubené z trub z plastických hmot nebo sklolaminátových pro vodovody nebo kanalizace v otevřeném výkopu dopravní vzdálenost do 15 m</t>
  </si>
  <si>
    <t>PSV</t>
  </si>
  <si>
    <t>Práce a dodávky PSV</t>
  </si>
  <si>
    <t>715</t>
  </si>
  <si>
    <t>Izolace proti chemickým vlivům</t>
  </si>
  <si>
    <t>146</t>
  </si>
  <si>
    <t>715121003</t>
  </si>
  <si>
    <t>Provedení izolace proti chemickým vlivům stropy</t>
  </si>
  <si>
    <t>345673762</t>
  </si>
  <si>
    <t>Provedení izolace stavebních konstrukcí natěradly a tmely za studena  stěrkováním tmelem dvouvrstvým s penetrací ploch stropů</t>
  </si>
  <si>
    <t>2,018*1,995</t>
  </si>
  <si>
    <t>1,0*1,635-3,14*0,3*0,3</t>
  </si>
  <si>
    <t>147</t>
  </si>
  <si>
    <t>51512650</t>
  </si>
  <si>
    <t>hydroizolační nátěr, cementový, krystalizační, s atestem na pitnou vodu, bal. 25kg</t>
  </si>
  <si>
    <t>1402486365</t>
  </si>
  <si>
    <t>MasterSeal 501 - hydroizolační nátěr, cementový, krystalizační, s atestem na pitnou vodu, bal. 25kg</t>
  </si>
  <si>
    <t>148</t>
  </si>
  <si>
    <t>715174012</t>
  </si>
  <si>
    <t>Provedení izolace proti chemickým vlivům nádrží, kanálů, šachet obklady čedičovými tl 40 mm do tmelů</t>
  </si>
  <si>
    <t>-1986315407</t>
  </si>
  <si>
    <t>Provedení izolace stavebních konstrukcí speciální  obklady nádrží, kanálů nebo šachet do tmelů, s úpravou spár čedičovými tl. 25 až 40 mm</t>
  </si>
  <si>
    <t>"viz D.1.3.1.4e.8"</t>
  </si>
  <si>
    <t>1,995*1,5*2</t>
  </si>
  <si>
    <t>3,4*1,0</t>
  </si>
  <si>
    <t>149</t>
  </si>
  <si>
    <t>63232810</t>
  </si>
  <si>
    <t>dlaždice z taveného čediče</t>
  </si>
  <si>
    <t>1653681155</t>
  </si>
  <si>
    <t>dlaždice z taveného čediče interiérové jemný rastr 200x200x22mm</t>
  </si>
  <si>
    <t>150</t>
  </si>
  <si>
    <t>715174022</t>
  </si>
  <si>
    <t>Provedení izolace proti chemickým vlivům dlažbami čedičovými tl do 40 mm do tmelů</t>
  </si>
  <si>
    <t>-1589957644</t>
  </si>
  <si>
    <t>Provedení izolace stavebních konstrukcí speciální  dlažbami do tmelů, s úpravou spár čedičovými tl. 25 až 40 mm</t>
  </si>
  <si>
    <t>2,08*1,0*2+2,08*3,4*2-3,14*0,79*0,79</t>
  </si>
  <si>
    <t>151</t>
  </si>
  <si>
    <t>59715000R</t>
  </si>
  <si>
    <t>obklad z taveného čediče</t>
  </si>
  <si>
    <t>-1861417431</t>
  </si>
  <si>
    <t>deska stoková glazovaná 500x200x25mm</t>
  </si>
  <si>
    <t>152</t>
  </si>
  <si>
    <t>998715101</t>
  </si>
  <si>
    <t>Přesun hmot tonážní pro izolace proti chemickým vlivům v objektech v do 6 m</t>
  </si>
  <si>
    <t>-120674810</t>
  </si>
  <si>
    <t>Přesun hmot pro izolace proti chemickým vlivům  stanovený z hmotnosti přesunovaného materiálu vodorovná dopravní vzdálenost do 50 m v objektech výšky do 6 m</t>
  </si>
  <si>
    <t>DSO 310.1 - Dešťová kanalizace, místní odvodnění</t>
  </si>
  <si>
    <t>-1966000918</t>
  </si>
  <si>
    <t>140,0*8,0</t>
  </si>
  <si>
    <t>-474976620</t>
  </si>
  <si>
    <t>1037827797</t>
  </si>
  <si>
    <t>"viz D1.3.1.4e.12"</t>
  </si>
  <si>
    <t>"plynovod stl."1,0*32</t>
  </si>
  <si>
    <t>"vodovod"1,0*34</t>
  </si>
  <si>
    <t>1401271810</t>
  </si>
  <si>
    <t>"sděl. kabel"1,0*40,0</t>
  </si>
  <si>
    <t>-2037269772</t>
  </si>
  <si>
    <t>998302714</t>
  </si>
  <si>
    <t>-1273387281</t>
  </si>
  <si>
    <t>"max. po cca 20 m výkopu na celou stavbu"56,0*2,9</t>
  </si>
  <si>
    <t>1610324937</t>
  </si>
  <si>
    <t>162,4</t>
  </si>
  <si>
    <t>831441971</t>
  </si>
  <si>
    <t>"viz TZ D1.3.1.1.2"1200,0</t>
  </si>
  <si>
    <t>122251101</t>
  </si>
  <si>
    <t>Odkopávky a prokopávky nezapažené v hornině třídy těžitelnosti I, skupiny 3 objem do 20 m3 strojně</t>
  </si>
  <si>
    <t>1691725497</t>
  </si>
  <si>
    <t>Odkopávky a prokopávky nezapažené strojně v hornině třídy těžitelnosti I skupiny 3 do 20 m3</t>
  </si>
  <si>
    <t>"odvodňovací žlaby viz D.1.3.1.4e.9"</t>
  </si>
  <si>
    <t>"celková dl. 88,5m, š. odkopávky 0,3m, hl. 0,5m"88,5*0,3*0,5</t>
  </si>
  <si>
    <t>132254205</t>
  </si>
  <si>
    <t>Hloubení zapažených rýh š do 2000 mm v hornině třídy těžitelnosti I, skupiny 3 objem do 1000 m3</t>
  </si>
  <si>
    <t>-35749203</t>
  </si>
  <si>
    <t>Hloubení zapažených rýh šířky přes 800 do 2 000 mm strojně s urovnáním dna do předepsaného profilu a spádu v hornině třídy těžitelnosti I skupiny 3 přes 500 do 1 000 m3</t>
  </si>
  <si>
    <t>"viz D1.3.1.4e.12 - tabulka kanalizačních přípojek"</t>
  </si>
  <si>
    <t>"KP1"5,0*1,5*1,0</t>
  </si>
  <si>
    <t>"KP2"5,0*1,5*1,0</t>
  </si>
  <si>
    <t>"KP3"3,5*1,5*1,0</t>
  </si>
  <si>
    <t>"KP4"6,5*1,5*1,0</t>
  </si>
  <si>
    <t>"KP5"8,0*1,6*1,0</t>
  </si>
  <si>
    <t>"KP6"14,0*1,5*1,0</t>
  </si>
  <si>
    <t>"KP7"17,5*1,5*1,0</t>
  </si>
  <si>
    <t>"KP8"20,8*1,5*1,0</t>
  </si>
  <si>
    <t>"KP9"6,0*1,6*1,0</t>
  </si>
  <si>
    <t>"KP10"18,6*1,6*1,0</t>
  </si>
  <si>
    <t>"KP11"12,5*1,8*1,0</t>
  </si>
  <si>
    <t>"KP12"23,2*1,8*1,0</t>
  </si>
  <si>
    <t>"KP13"26,5*1,8*1,0</t>
  </si>
  <si>
    <t>"KP14"24,0*1,8*1,0</t>
  </si>
  <si>
    <t>"KP15"7,2*1,8*1,0</t>
  </si>
  <si>
    <t>"KP16"6,2*1,8*1,0</t>
  </si>
  <si>
    <t>"KP17"6,6*1,8*1,0</t>
  </si>
  <si>
    <t>"KP18"27,3*1,8*1,0</t>
  </si>
  <si>
    <t>"KP19"15,5*1,9*1,0</t>
  </si>
  <si>
    <t>"KP20"14,5*1,9*1,0</t>
  </si>
  <si>
    <t>"KP21"3,7*2,0*1,0</t>
  </si>
  <si>
    <t>"KP22"12,0*1,85*1,0</t>
  </si>
  <si>
    <t>"KP23"10,5*1,9*1,0</t>
  </si>
  <si>
    <t>"KP24"4,4*1,85*1,0</t>
  </si>
  <si>
    <t>"KP25"20,8*1,8*1,0</t>
  </si>
  <si>
    <t>"KP26"18,3*1,8*1,0</t>
  </si>
  <si>
    <t>"KP27"17,5*1,85*1,0</t>
  </si>
  <si>
    <t>"KP28"5,2*1,85*1,0</t>
  </si>
  <si>
    <t>"KP29"28,0*1,8*1,0</t>
  </si>
  <si>
    <t>"KP30"15,4*1,8*1,0</t>
  </si>
  <si>
    <t>"KP31"7,8*1,8*1,0</t>
  </si>
  <si>
    <t>"KP32"6,2*1,8*1,0</t>
  </si>
  <si>
    <t>"KP33"3,5*1,8*1,0</t>
  </si>
  <si>
    <t>"KP34"3,4*1,85*1,0</t>
  </si>
  <si>
    <t>"KP35"3,4*1,5*1,0</t>
  </si>
  <si>
    <t>"KP36"3,5*1,8*1,0</t>
  </si>
  <si>
    <t>"KP37"3,4*1,8*1,0</t>
  </si>
  <si>
    <t>"KP38"3,2*1,8*1,0</t>
  </si>
  <si>
    <t>"KP39"13,4*1,8*1,0</t>
  </si>
  <si>
    <t>"KP40"4,3*1,8*1,0</t>
  </si>
  <si>
    <t>"KP41"5,5*1,85*1,0</t>
  </si>
  <si>
    <t>"KP42"4,8*1,5*1,0</t>
  </si>
  <si>
    <t>"KP43"5,8*1,4*1,0</t>
  </si>
  <si>
    <t>"KP44"5,4*1,8*1,0</t>
  </si>
  <si>
    <t>"KP45"5,4*1,8*1,0</t>
  </si>
  <si>
    <t>"KP46"5,5*1,8*1,0</t>
  </si>
  <si>
    <t>"KP47"3,6*1,8*1,0</t>
  </si>
  <si>
    <t>"KP48"9,0*1,85*1,0</t>
  </si>
  <si>
    <t>"KP49"6,4*1,5*1,0</t>
  </si>
  <si>
    <t>"KP50"6,3*1,4*1,0</t>
  </si>
  <si>
    <t>"KP51"6,3*1,8*1,0</t>
  </si>
  <si>
    <t>"KP52"8,4*1,8*1,0</t>
  </si>
  <si>
    <t>"KP53"6,2*1,8*1,0</t>
  </si>
  <si>
    <t>"KP54"9,0*1,8*1,0</t>
  </si>
  <si>
    <t>"KP55"6,0*1,85*1,0</t>
  </si>
  <si>
    <t>"KP56"5,5*1,85*1,0</t>
  </si>
  <si>
    <t>"rozšíření pro šachty RŠ01-RŠ05"</t>
  </si>
  <si>
    <t>"RŠ01"0,4*1,3*1,4</t>
  </si>
  <si>
    <t>"RŠ02"0,4*1,3*1,4</t>
  </si>
  <si>
    <t>"RŠ03"0,4*1,2*1,4</t>
  </si>
  <si>
    <t>"RŠ04"0,4*1,2*1,4</t>
  </si>
  <si>
    <t>"RŠ05"0,5*0,8*1,4</t>
  </si>
  <si>
    <t>"prohloubení pod šachty RŠ01-RŠ05"</t>
  </si>
  <si>
    <t>1,4*1,4*0,1*5</t>
  </si>
  <si>
    <t>974,8</t>
  </si>
  <si>
    <t>1991752700</t>
  </si>
  <si>
    <t>"plynovod stl. "32*(1,0*1,00*1,5)</t>
  </si>
  <si>
    <t>"vodovod"34*(1,0*1,0*1,5)</t>
  </si>
  <si>
    <t>"sdělovací kabel"40*(1,0*1,0*1,5)</t>
  </si>
  <si>
    <t>1106055320</t>
  </si>
  <si>
    <t>"KP1"5,0*1,5*2</t>
  </si>
  <si>
    <t>"KP2"5,0*1,5*2</t>
  </si>
  <si>
    <t>"KP3"3,5*1,5*2</t>
  </si>
  <si>
    <t>"KP4"6,5*1,5*2</t>
  </si>
  <si>
    <t>"KP5"8,0*1,6*2</t>
  </si>
  <si>
    <t>"KP6"14,0*1,5*2</t>
  </si>
  <si>
    <t>"KP7"17,5*1,5*2</t>
  </si>
  <si>
    <t>"KP8"20,8*1,5*2</t>
  </si>
  <si>
    <t>"KP9"6,0*1,6*2</t>
  </si>
  <si>
    <t>"KP10"18,6*1,6*2</t>
  </si>
  <si>
    <t>"KP11"12,5*1,8*2</t>
  </si>
  <si>
    <t>"KP12"23,2*1,8*2</t>
  </si>
  <si>
    <t>"KP13"26,5*1,8*2</t>
  </si>
  <si>
    <t>"KP14"24,0*1,8*2</t>
  </si>
  <si>
    <t>"KP15"7,2*1,8*2</t>
  </si>
  <si>
    <t>"KP16"6,2*1,8*2</t>
  </si>
  <si>
    <t>"KP17"6,6*1,8*2</t>
  </si>
  <si>
    <t>"KP18"27,3*1,8*2</t>
  </si>
  <si>
    <t>"KP19"15,5*1,9*2</t>
  </si>
  <si>
    <t>"KP20"14,5*1,9*2</t>
  </si>
  <si>
    <t>"KP21"3,7*2,0*2</t>
  </si>
  <si>
    <t>"KP22"12,0*1,85*2</t>
  </si>
  <si>
    <t>"KP23"10,5*1,9*2</t>
  </si>
  <si>
    <t>"KP24"4,4*1,85*2</t>
  </si>
  <si>
    <t>"KP25"20,8*1,8*2</t>
  </si>
  <si>
    <t>"KP26"18,3*1,8*2</t>
  </si>
  <si>
    <t>"KP27"17,5*1,85*2</t>
  </si>
  <si>
    <t>"KP28"5,2*1,85*2</t>
  </si>
  <si>
    <t>"KP29"28,0*1,8*2</t>
  </si>
  <si>
    <t>"KP30"15,4*1,8*2</t>
  </si>
  <si>
    <t>"KP31"7,8*1,8*2</t>
  </si>
  <si>
    <t>"KP32"6,2*1,8*2</t>
  </si>
  <si>
    <t>"KP33"3,5*1,8*2</t>
  </si>
  <si>
    <t>"KP34"3,4*1,85*2</t>
  </si>
  <si>
    <t>"KP35"3,4*1,5*2</t>
  </si>
  <si>
    <t>"KP36"3,5*1,8*2</t>
  </si>
  <si>
    <t>"KP37"3,4*1,8*2</t>
  </si>
  <si>
    <t>"KP38"3,2*1,8*2</t>
  </si>
  <si>
    <t>"KP39"13,4*1,8*2</t>
  </si>
  <si>
    <t>"KP40"4,3*1,8*2</t>
  </si>
  <si>
    <t>"KP41"5,5*1,85*2</t>
  </si>
  <si>
    <t>"KP42"4,8*1,5*2</t>
  </si>
  <si>
    <t>"KP43"5,8*1,4*2</t>
  </si>
  <si>
    <t>"KP44"5,4*1,8*2</t>
  </si>
  <si>
    <t>"KP45"5,4*1,8*2</t>
  </si>
  <si>
    <t>"KP46"5,5*1,8*2</t>
  </si>
  <si>
    <t>"KP47"3,6*1,8*2</t>
  </si>
  <si>
    <t>"KP48"9,0*1,85*2</t>
  </si>
  <si>
    <t>"KP49"6,4*1,5*2</t>
  </si>
  <si>
    <t>"KP50"6,3*1,4*2</t>
  </si>
  <si>
    <t>"KP51"6,3*1,8*2</t>
  </si>
  <si>
    <t>"KP52"8,4*1,8*2</t>
  </si>
  <si>
    <t>"KP53"6,2*1,8*2</t>
  </si>
  <si>
    <t>"KP54"9,0*1,8*2</t>
  </si>
  <si>
    <t>"KP55"6,0*1,85*2</t>
  </si>
  <si>
    <t>"KP56"5,5*1,85*2</t>
  </si>
  <si>
    <t>"RŠ01"0,4*1,3*1,4*2</t>
  </si>
  <si>
    <t>"RŠ02"0,4*1,3*1,4*2</t>
  </si>
  <si>
    <t>"RŠ03"0,4*1,2*1,4*2</t>
  </si>
  <si>
    <t>"RŠ04"0,4*1,2*1,4*2</t>
  </si>
  <si>
    <t>"RŠ05"0,5*0,8*1,4*2</t>
  </si>
  <si>
    <t>1,4*0,1*4*5</t>
  </si>
  <si>
    <t>1950,5</t>
  </si>
  <si>
    <t>-1712569501</t>
  </si>
  <si>
    <t>-75010610</t>
  </si>
  <si>
    <t>"viz D1.3.1.1.2"</t>
  </si>
  <si>
    <t>0,2*1200,0</t>
  </si>
  <si>
    <t>-1836140753</t>
  </si>
  <si>
    <t>(974,8+13,275)-676,6</t>
  </si>
  <si>
    <t>243530149</t>
  </si>
  <si>
    <t>311,475*20</t>
  </si>
  <si>
    <t>1849857805</t>
  </si>
  <si>
    <t>240,0</t>
  </si>
  <si>
    <t>1969109912</t>
  </si>
  <si>
    <t>311,475*2,0</t>
  </si>
  <si>
    <t>-980369269</t>
  </si>
  <si>
    <t>311,475</t>
  </si>
  <si>
    <t>-1689880189</t>
  </si>
  <si>
    <t>974,8+13,275</t>
  </si>
  <si>
    <t>"obsyp"-241,20</t>
  </si>
  <si>
    <t>"lože"-55,6</t>
  </si>
  <si>
    <t>"podkladní desky"-1,0</t>
  </si>
  <si>
    <t>"revizní šachty D400"-3,14*0,2*0,2*1,16*5</t>
  </si>
  <si>
    <t>"dešťové vpusti"-3,14*0,15*0,15*1,3*31</t>
  </si>
  <si>
    <t>"dešťové přípojky DN 150"-3,14*0,075*0,075*537,6</t>
  </si>
  <si>
    <t>"dešťové přípojky DN 200"-3,14*0,1*0,1*18,7</t>
  </si>
  <si>
    <t>676,6</t>
  </si>
  <si>
    <t>-1845307026</t>
  </si>
  <si>
    <t>"kanalizační přípojky"</t>
  </si>
  <si>
    <t>"DN 150"537,6*0,45*1,0-(3,14*0,075*0,075*537,6)</t>
  </si>
  <si>
    <t>"DN 200"18,7*0,5*1,0-(3,14*0,1*0,1*18,7)</t>
  </si>
  <si>
    <t>241,2</t>
  </si>
  <si>
    <t>1994561848</t>
  </si>
  <si>
    <t>241,2*2</t>
  </si>
  <si>
    <t>660121781</t>
  </si>
  <si>
    <t>1200,0</t>
  </si>
  <si>
    <t>2116368947</t>
  </si>
  <si>
    <t>"viz TZ D1.3.1.1.2"</t>
  </si>
  <si>
    <t>-2001114847</t>
  </si>
  <si>
    <t>1200,0*0,063*1,03</t>
  </si>
  <si>
    <t>-947663069</t>
  </si>
  <si>
    <t>"viz D.1.3.1.4e.12"</t>
  </si>
  <si>
    <t>(537,6+18,7)*1,0</t>
  </si>
  <si>
    <t>892242587</t>
  </si>
  <si>
    <t>556,3*1,0*0,1</t>
  </si>
  <si>
    <t>55,6</t>
  </si>
  <si>
    <t>452311141</t>
  </si>
  <si>
    <t>Podkladní desky z betonu prostého tř. C 16/20 otevřený výkop</t>
  </si>
  <si>
    <t>-65580722</t>
  </si>
  <si>
    <t>Podkladní a zajišťovací konstrukce z betonu prostého v otevřeném výkopu desky pod potrubí, stoky a drobné objekty z betonu tř. C 16/20</t>
  </si>
  <si>
    <t>"pod revizní šachty RŠ01-RŠ05"</t>
  </si>
  <si>
    <t>978612422</t>
  </si>
  <si>
    <t>27463101</t>
  </si>
  <si>
    <t>537,6</t>
  </si>
  <si>
    <t>871355221</t>
  </si>
  <si>
    <t>Kanalizační potrubí z tvrdého PVC jednovrstvé tuhost třídy SN8 DN 200</t>
  </si>
  <si>
    <t>-774220341</t>
  </si>
  <si>
    <t>Kanalizační potrubí z tvrdého PVC v otevřeném výkopu ve sklonu do 20 %, hladkého plnostěnného jednovrstvého, tuhost třídy SN 8 DN 200</t>
  </si>
  <si>
    <t>18,7</t>
  </si>
  <si>
    <t>877265271</t>
  </si>
  <si>
    <t>Montáž lapače střešních splavenin z tvrdého PVC-systém KG</t>
  </si>
  <si>
    <t>1809568695</t>
  </si>
  <si>
    <t>Montáž tvarovek na kanalizačním potrubí z trub z plastu  z tvrdého PVC nebo z polypropylenu v otevřeném výkopu lapačů střešních splavenin DN 100</t>
  </si>
  <si>
    <t>10,0</t>
  </si>
  <si>
    <t>55244102</t>
  </si>
  <si>
    <t>lapač litinový střešních splavenin DN 150</t>
  </si>
  <si>
    <t>-55608576</t>
  </si>
  <si>
    <t>877315211</t>
  </si>
  <si>
    <t>Montáž tvarovek z tvrdého PVC-systém KG nebo z polypropylenu-systém KG 2000 jednoosé DN 160</t>
  </si>
  <si>
    <t>-2145774182</t>
  </si>
  <si>
    <t>Montáž tvarovek na kanalizačním potrubí z trub z plastu  z tvrdého PVC nebo z polypropylenu v otevřeném výkopu jednoosých DN 160</t>
  </si>
  <si>
    <t>62,0</t>
  </si>
  <si>
    <t>28611361</t>
  </si>
  <si>
    <t>koleno kanalizační PVC KG 160x45°</t>
  </si>
  <si>
    <t>-608380653</t>
  </si>
  <si>
    <t>58,0</t>
  </si>
  <si>
    <t>28611360</t>
  </si>
  <si>
    <t>koleno kanalizace PVC KG 160x30°</t>
  </si>
  <si>
    <t>1150510251</t>
  </si>
  <si>
    <t>877315221</t>
  </si>
  <si>
    <t>Montáž tvarovek z tvrdého PVC-systém KG nebo z polypropylenu-systém KG 2000 dvouosé DN 160</t>
  </si>
  <si>
    <t>-1676970124</t>
  </si>
  <si>
    <t>Montáž tvarovek na kanalizačním potrubí z trub z plastu  z tvrdého PVC nebo z polypropylenu v otevřeném výkopu dvouosých DN 160</t>
  </si>
  <si>
    <t>28611916</t>
  </si>
  <si>
    <t>odbočka kanalizační plastová s hrdlem KG 150/150</t>
  </si>
  <si>
    <t>-1122822123</t>
  </si>
  <si>
    <t>odbočka kanalizační plastová s hrdlem KG 160/160/45°</t>
  </si>
  <si>
    <t>877355221</t>
  </si>
  <si>
    <t>Montáž tvarovek z tvrdého PVC-systém KG nebo z polypropylenu-systém KG 2000 dvouosé DN 200</t>
  </si>
  <si>
    <t>1157450515</t>
  </si>
  <si>
    <t>Montáž tvarovek na kanalizačním potrubí z trub z plastu  z tvrdého PVC nebo z polypropylenu v otevřeném výkopu dvouosých DN 200</t>
  </si>
  <si>
    <t>28611395</t>
  </si>
  <si>
    <t>odbočka kanalizační plastová s hrdlem KG 200/150/45°</t>
  </si>
  <si>
    <t>1130009267</t>
  </si>
  <si>
    <t>877365221</t>
  </si>
  <si>
    <t>Montáž tvarovek z tvrdého PVC-systém KG nebo z polypropylenu-systém KG 2000 dvouosé DN 250</t>
  </si>
  <si>
    <t>1901974044</t>
  </si>
  <si>
    <t>Montáž tvarovek na kanalizačním potrubí z trub z plastu  z tvrdého PVC nebo z polypropylenu v otevřeném výkopu dvouosých DN 250</t>
  </si>
  <si>
    <t>22,0</t>
  </si>
  <si>
    <t>28617400R</t>
  </si>
  <si>
    <t>odbočka sedlová kanalizace PP korugované DN 250/150</t>
  </si>
  <si>
    <t>-1076837786</t>
  </si>
  <si>
    <t>odbočka sedlová kanalizace PP korugované DN 300/150</t>
  </si>
  <si>
    <t>877375221</t>
  </si>
  <si>
    <t>Montáž tvarovek z tvrdého PVC-systém KG nebo z polypropylenu-systém KG 2000 dvouosé DN 315</t>
  </si>
  <si>
    <t>-2074920593</t>
  </si>
  <si>
    <t>Montáž tvarovek na kanalizačním potrubí z trub z plastu  z tvrdého PVC nebo z polypropylenu v otevřeném výkopu dvouosých DN 315</t>
  </si>
  <si>
    <t>28617405</t>
  </si>
  <si>
    <t>1598377895</t>
  </si>
  <si>
    <t>28617406</t>
  </si>
  <si>
    <t>odbočka sedlová kanalizace PP korugované DN 300/200</t>
  </si>
  <si>
    <t>-789148894</t>
  </si>
  <si>
    <t>877395221</t>
  </si>
  <si>
    <t>Montáž tvarovek z tvrdého PVC-systém KG nebo z polypropylenu-systém KG 2000 dvouosé DN 400</t>
  </si>
  <si>
    <t>-921090536</t>
  </si>
  <si>
    <t>Montáž tvarovek na kanalizačním potrubí z trub z plastu  z tvrdého PVC nebo z polypropylenu v otevřeném výkopu dvouosých DN 400</t>
  </si>
  <si>
    <t>28617407</t>
  </si>
  <si>
    <t>odbočka sedlová kanalizace PP korugované DN 400/150</t>
  </si>
  <si>
    <t>1299748803</t>
  </si>
  <si>
    <t>892351111</t>
  </si>
  <si>
    <t>Těsnící zkouška vodou potrubí DN 150 nebo 200</t>
  </si>
  <si>
    <t>-37599177</t>
  </si>
  <si>
    <t>Tlakové zkoušky vodou na potrubí DN 150 nebo 200</t>
  </si>
  <si>
    <t>537,6+18,7</t>
  </si>
  <si>
    <t>-1206661978</t>
  </si>
  <si>
    <t>894812003</t>
  </si>
  <si>
    <t>Revizní a čistící šachta z PP šachtové dno DN 400/150 pravý a levý přítok</t>
  </si>
  <si>
    <t>-535040297</t>
  </si>
  <si>
    <t>Revizní a čistící šachta z polypropylenu PP pro hladké trouby DN 400 šachtové dno (DN šachty / DN trubního vedení) DN 400/150 pravý a levý přítok</t>
  </si>
  <si>
    <t>"viz D.1.3.1.4e.11"</t>
  </si>
  <si>
    <t>894812031</t>
  </si>
  <si>
    <t>Revizní a čistící šachta z PP DN 400 šachtová roura korugovaná bez hrdla světlé hloubky 1000 mm</t>
  </si>
  <si>
    <t>550651099</t>
  </si>
  <si>
    <t>Revizní a čistící šachta z polypropylenu PP pro hladké trouby DN 400 roura šachtová korugovaná bez hrdla, světlé hloubky 1000 mm</t>
  </si>
  <si>
    <t>894812041</t>
  </si>
  <si>
    <t>Příplatek k rourám revizní a čistící šachty z PP DN 400 za uříznutí šachtové roury</t>
  </si>
  <si>
    <t>686839363</t>
  </si>
  <si>
    <t>Revizní a čistící šachta z polypropylenu PP pro hladké trouby DN 400 roura šachtová korugovaná Příplatek k cenám 2031 - 2035 za uříznutí šachtové roury</t>
  </si>
  <si>
    <t>894812051</t>
  </si>
  <si>
    <t>Revizní a čistící šachta z PP DN 400 poklop plastový pochůzí pro třídu zatížení A15</t>
  </si>
  <si>
    <t>-1267699839</t>
  </si>
  <si>
    <t>Revizní a čistící šachta z polypropylenu PP pro hladké trouby DN 400 poklop plastový (pro třídu zatížení) pochůzí (A15)</t>
  </si>
  <si>
    <t>894812111</t>
  </si>
  <si>
    <t>Revizní a čistící šachta z PP šachtové dno DN 315/150 přímý tok vč. zátky</t>
  </si>
  <si>
    <t>1609297604</t>
  </si>
  <si>
    <t>Revizní a čistící šachta z polypropylenu PP pro hladké trouby DN 315 šachtové dno (DN šachty / DN trubního vedení) DN 315/150 přímý tok</t>
  </si>
  <si>
    <t>"viz D.1.3.14e.10"</t>
  </si>
  <si>
    <t>894812131</t>
  </si>
  <si>
    <t>Revizní a čistící šachta z PP DN 315 šachtová roura korugovaná bez hrdla světlé hloubky 1250 mm</t>
  </si>
  <si>
    <t>48565031</t>
  </si>
  <si>
    <t>Revizní a čistící šachta z polypropylenu PP pro hladké trouby DN 315 roura šachtová korugovaná bez hrdla, světlé hloubky 1250 mm</t>
  </si>
  <si>
    <t>894812141</t>
  </si>
  <si>
    <t>Revizní a čistící šachta z PP DN 315 šachtová roura teleskopická světlé hloubky 375 mm</t>
  </si>
  <si>
    <t>-1989674275</t>
  </si>
  <si>
    <t>Revizní a čistící šachta z polypropylenu PP pro hladké trouby DN 315 roura šachtová korugovaná teleskopická (včetně těsnění) 375 mm</t>
  </si>
  <si>
    <t>"viz D.1.3.14e.10 a D.1.3.1.4e.11"</t>
  </si>
  <si>
    <t>31,0+1,0</t>
  </si>
  <si>
    <t>894812149</t>
  </si>
  <si>
    <t>Příplatek k rourám revizní a čistící šachty z PP DN 315 za uříznutí šachtové roury</t>
  </si>
  <si>
    <t>-611717752</t>
  </si>
  <si>
    <t>Revizní a čistící šachta z polypropylenu PP pro hladké trouby DN 315 roura šachtová korugovaná Příplatek k cenám 2131 - 2142 za uříznutí šachtové roury</t>
  </si>
  <si>
    <t>894812163</t>
  </si>
  <si>
    <t>Revizní a čistící šachta z PP DN 315 poklop litinový plný do teleskopické trubky pro třídu zatížení C250</t>
  </si>
  <si>
    <t>-2040047482</t>
  </si>
  <si>
    <t>Revizní a čistící šachta z polypropylenu PP pro hladké trouby DN 315 poklop litinový (pro třídu zatížení) plný do teleskopické trubky (D400)</t>
  </si>
  <si>
    <t>894812171</t>
  </si>
  <si>
    <t>Revizní a čistící šachta z PP DN 315 mříž dešťová litinová do teleskopu pro třídu zatížení B125</t>
  </si>
  <si>
    <t>820185646</t>
  </si>
  <si>
    <t>Revizní a čistící šachta z polypropylenu PP pro hladké trouby DN 315 mříž (pro třídu zatížení) dešťová litinová do teleskopu (D400)</t>
  </si>
  <si>
    <t>-293082888</t>
  </si>
  <si>
    <t>916131213</t>
  </si>
  <si>
    <t>Osazení silničního obrubníku betonového stojatého s boční opěrou do lože z betonu prostého</t>
  </si>
  <si>
    <t>-468399080</t>
  </si>
  <si>
    <t>Osazení silničního obrubníku betonového se zřízením lože, s vyplněním a zatřením spár cementovou maltou stojatého s boční opěrou z betonu prostého, do lože z betonu prostého</t>
  </si>
  <si>
    <t>88,5*2</t>
  </si>
  <si>
    <t>59217016</t>
  </si>
  <si>
    <t>obrubník betonový 1000x80x250mm</t>
  </si>
  <si>
    <t>-910818802</t>
  </si>
  <si>
    <t>obrubník betonový chodníkový 1000x80x250mm</t>
  </si>
  <si>
    <t>916991121</t>
  </si>
  <si>
    <t>Lože pod obrubníky, krajníky nebo obruby z dlažebních kostek z betonu prostého</t>
  </si>
  <si>
    <t>-646842355</t>
  </si>
  <si>
    <t>Lože pod obrubníky, krajníky nebo obruby z dlažebních kostek  z betonu prostého tř. C 16/20</t>
  </si>
  <si>
    <t>88,5*0,15*0,5</t>
  </si>
  <si>
    <t>6,6</t>
  </si>
  <si>
    <t>935113111</t>
  </si>
  <si>
    <t>Osazení odvodňovacího polymerbetonového žlabu s krycím roštem šířky do 200 mm</t>
  </si>
  <si>
    <t>-42087524</t>
  </si>
  <si>
    <t>Osazení odvodňovacího žlabu s krycím roštem  polymerbetonového šířky do 200 mm</t>
  </si>
  <si>
    <t>88,5</t>
  </si>
  <si>
    <t>59227027</t>
  </si>
  <si>
    <t>čelo plné na začátek a konec odvodňovacího žlabu polymerický beton všechny stavební výšky</t>
  </si>
  <si>
    <t>-1135132194</t>
  </si>
  <si>
    <t>59227010</t>
  </si>
  <si>
    <t>žlab odvodňovací polymerbetonový se spádem dna 0,5% 1000x130 vč. zálivky</t>
  </si>
  <si>
    <t>1824399247</t>
  </si>
  <si>
    <t>žlab odvodňovací polymerbetonový se spádem dna 0,5% 1000x130x175/180mm</t>
  </si>
  <si>
    <t>56241030R</t>
  </si>
  <si>
    <t>rošt mřížkový D400 litina pro žlab PE š 100mm</t>
  </si>
  <si>
    <t>1001265172</t>
  </si>
  <si>
    <t>rošt mřížkový D400 litina dl 0,5m pro žlab PE š 200mm</t>
  </si>
  <si>
    <t>-2131962758</t>
  </si>
  <si>
    <t>SO 320 - Přeložka jednotné kanalizace</t>
  </si>
  <si>
    <t>913125999</t>
  </si>
  <si>
    <t>25,0*8,0</t>
  </si>
  <si>
    <t>-372360845</t>
  </si>
  <si>
    <t>25,0</t>
  </si>
  <si>
    <t>1723136128</t>
  </si>
  <si>
    <t>"zabezpečení místa výkopu"5,0*2,0*2</t>
  </si>
  <si>
    <t>-25591961</t>
  </si>
  <si>
    <t>20,0</t>
  </si>
  <si>
    <t>-392996819</t>
  </si>
  <si>
    <t>"max. po cca 20 m výkopu na celou stavbu"1*3,4</t>
  </si>
  <si>
    <t>-445424861</t>
  </si>
  <si>
    <t>3,4</t>
  </si>
  <si>
    <t>132254203</t>
  </si>
  <si>
    <t>Hloubení zapažených rýh š do 2000 mm v hornině třídy těžitelnosti I, skupiny 3 objem do 100 m3</t>
  </si>
  <si>
    <t>2109441964</t>
  </si>
  <si>
    <t>Hloubení zapažených rýh šířky přes 800 do 2 000 mm strojně s urovnáním dna do předepsaného profilu a spádu v hornině třídy těžitelnosti I skupiny 3 přes 50 do 100 m3</t>
  </si>
  <si>
    <t>"přeložka jednotné kanalizace viz D1.3.2.4c.1, dl. 0,016.30 km, DN 250"</t>
  </si>
  <si>
    <t>"st. 0,000.00 - 0,004.05 km, pr.hl. 2,32 m, š.r. 1,1m"4,05*2,32*1,1</t>
  </si>
  <si>
    <t>"0,004.05 - 0,012.00 km, pr.hl. 2,41 m, š.r. 1,1m"7,95*2,41*1,1</t>
  </si>
  <si>
    <t>"0,012.00 - 0,016.30 km, pr.hl. 2,3 m, š.r. 1,1m"4,3*2,3*1,1</t>
  </si>
  <si>
    <t>"prohloubení pod šachty"</t>
  </si>
  <si>
    <t>"ŠS01 - ŠS03"2,3*2,3*0,25*3</t>
  </si>
  <si>
    <t>1,2*2,3*2,3*3</t>
  </si>
  <si>
    <t>65,3</t>
  </si>
  <si>
    <t>-44997744</t>
  </si>
  <si>
    <t>"st. 0,000.00 - 0,004.05 km, pr.hl. 2,32 m, š.r. 1,1m"4,05*2,32*2</t>
  </si>
  <si>
    <t>"0,004.05 - 0,012.00 km, pr.hl. 2,41 m, š.r. 1,1m"7,95*2,41*2</t>
  </si>
  <si>
    <t>"0,012.00 - 0,016.30 km, pr.hl. 2,3 m, š.r. 1,1m"4,3*2,3*2</t>
  </si>
  <si>
    <t>"ŠS01 - ŠS03"2,3*0,25*4*3</t>
  </si>
  <si>
    <t>1,2*2,3*2*3</t>
  </si>
  <si>
    <t>100,3</t>
  </si>
  <si>
    <t>1992879623</t>
  </si>
  <si>
    <t>1982351500</t>
  </si>
  <si>
    <t>65,3-44,7</t>
  </si>
  <si>
    <t>-1861062078</t>
  </si>
  <si>
    <t>20,6*20</t>
  </si>
  <si>
    <t>1178757349</t>
  </si>
  <si>
    <t>20,6*2</t>
  </si>
  <si>
    <t>1633448970</t>
  </si>
  <si>
    <t>20,6</t>
  </si>
  <si>
    <t>-653560594</t>
  </si>
  <si>
    <t>"obsyp"-9,4</t>
  </si>
  <si>
    <t>"lože"-1,8</t>
  </si>
  <si>
    <t>"kan. potrubí DN 250"-3,14*0,14*0,14*16,3</t>
  </si>
  <si>
    <t>"kan. šachty"-3,14*0,62*0,62*2,3*3</t>
  </si>
  <si>
    <t>44,7</t>
  </si>
  <si>
    <t>-1813052554</t>
  </si>
  <si>
    <t>"viz D1.3.2.4c.1"</t>
  </si>
  <si>
    <t>1,1*0,58*16,3-(3,14*0,14*0,14*16,3)</t>
  </si>
  <si>
    <t>9,4</t>
  </si>
  <si>
    <t>-660441894</t>
  </si>
  <si>
    <t>9,4*2</t>
  </si>
  <si>
    <t>258763192</t>
  </si>
  <si>
    <t>16,3*1,1</t>
  </si>
  <si>
    <t>185693934</t>
  </si>
  <si>
    <t>16,3*1,1*0,1</t>
  </si>
  <si>
    <t>1,8</t>
  </si>
  <si>
    <t>-1833319159</t>
  </si>
  <si>
    <t>"viz D.1.3.2.4e.2"</t>
  </si>
  <si>
    <t>1+1</t>
  </si>
  <si>
    <t>-1237273235</t>
  </si>
  <si>
    <t>-941662249</t>
  </si>
  <si>
    <t>116998605</t>
  </si>
  <si>
    <t>-184350115</t>
  </si>
  <si>
    <t>871360300R</t>
  </si>
  <si>
    <t>Napojení na stávající kanalizaci</t>
  </si>
  <si>
    <t>kpl</t>
  </si>
  <si>
    <t>795371786</t>
  </si>
  <si>
    <t>"napojení na stávající kanaliziaci, včetně propojení potrubí, začištění prostupů a těsnících kroužků"3,0</t>
  </si>
  <si>
    <t>-1729250399</t>
  </si>
  <si>
    <t>16,3</t>
  </si>
  <si>
    <t>97091406</t>
  </si>
  <si>
    <t>16,3*1,015</t>
  </si>
  <si>
    <t>Montáž šachtových vložek na kanalizačním potrubí z PP trub korugovaných DN 250</t>
  </si>
  <si>
    <t>1543237546</t>
  </si>
  <si>
    <t>-119939026</t>
  </si>
  <si>
    <t>Zabezpečení konců potrubí DN do 300 při tlakových zkouškách vodou</t>
  </si>
  <si>
    <t>507006368</t>
  </si>
  <si>
    <t>-1311712321</t>
  </si>
  <si>
    <t>-279908487</t>
  </si>
  <si>
    <t>2,0+3,0</t>
  </si>
  <si>
    <t>1135816887</t>
  </si>
  <si>
    <t>839047219</t>
  </si>
  <si>
    <t>582435340</t>
  </si>
  <si>
    <t>417336647</t>
  </si>
  <si>
    <t>347934449</t>
  </si>
  <si>
    <t>59224337</t>
  </si>
  <si>
    <t>dno betonové šachty kanalizační přímé 100x60x40cm</t>
  </si>
  <si>
    <t>1422139958</t>
  </si>
  <si>
    <t>-2128915129</t>
  </si>
  <si>
    <t>14,0</t>
  </si>
  <si>
    <t>-698284968</t>
  </si>
  <si>
    <t>55241030</t>
  </si>
  <si>
    <t>poklop šachtový litinový kruhový DN 600 bez ventilace tř D400, s pantovým závěsem, automatickým uzavíracím systémem</t>
  </si>
  <si>
    <t>-1435787292</t>
  </si>
  <si>
    <t>poklop šachtový litinový kruhový DN 600 bez ventilace tř D400 pro intenzivní provoz</t>
  </si>
  <si>
    <t>1148487010</t>
  </si>
  <si>
    <t>"viz D.1.3.2.4e.1"</t>
  </si>
  <si>
    <t>803060674</t>
  </si>
  <si>
    <t>SO 330 - Přeložka vodovodu</t>
  </si>
  <si>
    <t>-1526945071</t>
  </si>
  <si>
    <t>20,0*8,0</t>
  </si>
  <si>
    <t>581452042</t>
  </si>
  <si>
    <t>1491027889</t>
  </si>
  <si>
    <t>-1998256438</t>
  </si>
  <si>
    <t>445352298</t>
  </si>
  <si>
    <t>"max. po cca 20 m výkopu na celou stavbu"1*3,1</t>
  </si>
  <si>
    <t>-283454023</t>
  </si>
  <si>
    <t>3,1</t>
  </si>
  <si>
    <t>132254202</t>
  </si>
  <si>
    <t>Hloubení zapažených rýh š do 2000 mm v hornině třídy těžitelnosti I, skupiny 3 objem do 50 m3</t>
  </si>
  <si>
    <t>411509892</t>
  </si>
  <si>
    <t>Hloubení zapažených rýh šířky přes 800 do 2 000 mm strojně s urovnáním dna do předepsaného profilu a spádu v hornině třídy těžitelnosti I skupiny 3 přes 20 do 50 m3</t>
  </si>
  <si>
    <t>"přeložka vodovodu viz D1.3.2.4c.2, dl. 0,015.00 km, DN 80"</t>
  </si>
  <si>
    <t>"st. 0,000.00 - 0,002.00 km, pr.hl. 2,18 m, š.r. 1,0m"2,0*2,18*1,0</t>
  </si>
  <si>
    <t>"0,002.00 - 0,005.00 km, pr.hl. 2,31 m, š.r. 1,0m"3,0*2,31*1,0</t>
  </si>
  <si>
    <t>"0,005.00 - 0,013.25 km, pr.hl. 2,08 m, š.r. 1,0m"8,0*2,08*1,0</t>
  </si>
  <si>
    <t>"0,013.25 - 0,015.00 km, pr.hl. 1,44 m, š.r. 1,0m"1,75*1,44*1,0</t>
  </si>
  <si>
    <t>2031149816</t>
  </si>
  <si>
    <t>"0,013.25 - 0,015.00 km, pr.hl. 1,44 m, š.r. 1,0m"1,75*1,44*2</t>
  </si>
  <si>
    <t>1953379393</t>
  </si>
  <si>
    <t>"st. 0,000.00 - 0,002.00 km, pr.hl. 2,18 m, š.r. 1,0m"2,0*2,18*2</t>
  </si>
  <si>
    <t>"0,002.00 - 0,005.00 km, pr.hl. 2,31 m, š.r. 1,0m"3,0*2,31*2</t>
  </si>
  <si>
    <t>"0,005.00 - 0,013.25 km, pr.hl. 2,08 m, š.r. 1,0m"8,0*2,08*2</t>
  </si>
  <si>
    <t>55,8</t>
  </si>
  <si>
    <t>445196031</t>
  </si>
  <si>
    <t>5,04</t>
  </si>
  <si>
    <t>-1886600820</t>
  </si>
  <si>
    <t>-1164931447</t>
  </si>
  <si>
    <t>30,45-22,345</t>
  </si>
  <si>
    <t>-1135221279</t>
  </si>
  <si>
    <t>8,105*20</t>
  </si>
  <si>
    <t>-345080565</t>
  </si>
  <si>
    <t>8,105*2</t>
  </si>
  <si>
    <t>1373599287</t>
  </si>
  <si>
    <t>8,105</t>
  </si>
  <si>
    <t>2031034170</t>
  </si>
  <si>
    <t>30,45</t>
  </si>
  <si>
    <t>"obsyp"-5,5</t>
  </si>
  <si>
    <t>"lože"-1,5</t>
  </si>
  <si>
    <t>"kan. potrubí DN 80"-3,14*0,04*0,04*11,5</t>
  </si>
  <si>
    <t>"kan. potrubí DN 250"-3,14*0,125*0,125*3,5</t>
  </si>
  <si>
    <t>"bloky pod potrubí"-0,875</t>
  </si>
  <si>
    <t>22,345</t>
  </si>
  <si>
    <t>-659812566</t>
  </si>
  <si>
    <t>"viz D1.3.2.4c.2"</t>
  </si>
  <si>
    <t>1,0*0,38*15,0-(3,14*0,04*0,04*11,5)-(3,14*0,125*0,125*3,5)</t>
  </si>
  <si>
    <t>5,5</t>
  </si>
  <si>
    <t>-976203410</t>
  </si>
  <si>
    <t>5,5*2</t>
  </si>
  <si>
    <t>-1633457257</t>
  </si>
  <si>
    <t>15,0*1,0</t>
  </si>
  <si>
    <t>1683384691</t>
  </si>
  <si>
    <t>15,0*1,0*0,1</t>
  </si>
  <si>
    <t>452313131</t>
  </si>
  <si>
    <t>Podkladní bloky z betonu prostého tř. C 12/15 otevřený výkop</t>
  </si>
  <si>
    <t>1651256941</t>
  </si>
  <si>
    <t>Podkladní a zajišťovací konstrukce z betonu prostého v otevřeném výkopu bloky pro potrubí z betonu tř. C 12/15</t>
  </si>
  <si>
    <t>0,7*0,5*0,5*5</t>
  </si>
  <si>
    <t>452353101</t>
  </si>
  <si>
    <t>Bednění podkladních bloků otevřený výkop</t>
  </si>
  <si>
    <t>-1993091252</t>
  </si>
  <si>
    <t>Bednění podkladních a zajišťovacích konstrukcí v otevřeném výkopu bloků pro potrubí</t>
  </si>
  <si>
    <t>(0,7*0,5*2+0,5*0,5*2)*5</t>
  </si>
  <si>
    <t>857241131</t>
  </si>
  <si>
    <t>Montáž litinových tvarovek jednoosých hrdlových otevřený výkop s integrovaným těsněním DN 80</t>
  </si>
  <si>
    <t>-441004077</t>
  </si>
  <si>
    <t>Montáž litinových tvarovek na potrubí litinovém tlakovém jednoosých na potrubí z trub hrdlových v otevřeném výkopu, kanálu nebo v šachtě s integrovaným těsněním DN 80</t>
  </si>
  <si>
    <t>1,0+4,0</t>
  </si>
  <si>
    <t>55253646</t>
  </si>
  <si>
    <t>přesuvka hrdlová litinová práškový epoxid tl 250µm se šroubovým spojem U-kus DN 80</t>
  </si>
  <si>
    <t>-297129857</t>
  </si>
  <si>
    <t>5058030</t>
  </si>
  <si>
    <t>tvarovka litinová  koleno hrdlové s hladkým koncem 30°, DN 80</t>
  </si>
  <si>
    <t>-365321975</t>
  </si>
  <si>
    <t>4*1,03 'Přepočtené koeficientem množství</t>
  </si>
  <si>
    <t>857242122</t>
  </si>
  <si>
    <t>Montáž litinových tvarovek jednoosých přírubových otevřený výkop DN 80</t>
  </si>
  <si>
    <t>117332948</t>
  </si>
  <si>
    <t>Montáž litinových tvarovek na potrubí litinovém tlakovém jednoosých na potrubí z trub přírubových v otevřeném výkopu, kanálu nebo v šachtě DN 80</t>
  </si>
  <si>
    <t>9,0</t>
  </si>
  <si>
    <t>40008009016</t>
  </si>
  <si>
    <t>PŘÍRUBA S2000 80/90</t>
  </si>
  <si>
    <t>1072348922</t>
  </si>
  <si>
    <t>7,0</t>
  </si>
  <si>
    <t>HWL.850008015016</t>
  </si>
  <si>
    <t>TVAROVKA FF KUS 80/150</t>
  </si>
  <si>
    <t>-1546385740</t>
  </si>
  <si>
    <t>505008020016</t>
  </si>
  <si>
    <t>KOLENO PATNÍ PŘÍRUBOVÉ DLOUHÉ 80</t>
  </si>
  <si>
    <t>1288728754</t>
  </si>
  <si>
    <t>857243131</t>
  </si>
  <si>
    <t>Montáž litinových tvarovek odbočných hrdlových otevřený výkop s integrovaným těsněním DN 80</t>
  </si>
  <si>
    <t>1742673773</t>
  </si>
  <si>
    <t>Montáž litinových tvarovek na potrubí litinovém tlakovém odbočných na potrubí z trub hrdlových v otevřeném výkopu, kanálu nebo v šachtě s integrovaným těsněním DN 80</t>
  </si>
  <si>
    <t>55253740</t>
  </si>
  <si>
    <t>tvarovka hrdlová s přírubovou odbočkou z tvárné litiny,práškový epoxid tl 250µm MMA-kus DN 80/80</t>
  </si>
  <si>
    <t>1115302006</t>
  </si>
  <si>
    <t>871241100R</t>
  </si>
  <si>
    <t>Montáž potrubí na stávající potrubní trasu</t>
  </si>
  <si>
    <t>-70852624</t>
  </si>
  <si>
    <t>Montáž vodovodního potrubí z plastů v otevřeném výkopu z tvrdého PVC s integrovaným těsněnim SDR 11/PN10 D 90 x 4,3 mm</t>
  </si>
  <si>
    <t>871241101</t>
  </si>
  <si>
    <t>Montáž potrubí z PVC SDR 11 těsněných gumovým kroužkem otevřený výkop D 90 x 4,3 mm</t>
  </si>
  <si>
    <t>-1919790536</t>
  </si>
  <si>
    <t>15,0+1,0</t>
  </si>
  <si>
    <t>28610001</t>
  </si>
  <si>
    <t>trubka tlaková hrdlovaná vodovodní PVC dl 6m DN 80</t>
  </si>
  <si>
    <t>-1066915338</t>
  </si>
  <si>
    <t>16,0*1,03</t>
  </si>
  <si>
    <t>871361142</t>
  </si>
  <si>
    <t>Montáž potrubí z PE100 SDR 11 otevřený výkop svařovaných na tupo D 280 x 25,4 mm</t>
  </si>
  <si>
    <t>1061389764</t>
  </si>
  <si>
    <t>Montáž vodovodního potrubí z plastů v otevřeném výkopu z polyetylenu PE 100 svařovaných na tupo SDR 11/PN16 D 280 x 25,4 mm</t>
  </si>
  <si>
    <t>3,5</t>
  </si>
  <si>
    <t>28613565</t>
  </si>
  <si>
    <t>potrubí HDPE100 RC SDR11 280x25,4 dl 12m</t>
  </si>
  <si>
    <t>-1809458180</t>
  </si>
  <si>
    <t>potrubí dvouvrstvé PE100 RC SDR11 280x25,4 dl 12m</t>
  </si>
  <si>
    <t>3,5*1,015</t>
  </si>
  <si>
    <t>891241112</t>
  </si>
  <si>
    <t>Montáž vodovodních šoupátek otevřený výkop DN 80</t>
  </si>
  <si>
    <t>-574112257</t>
  </si>
  <si>
    <t>Montáž vodovodních armatur na potrubí šoupátek nebo klapek uzavíracích v otevřeném výkopu nebo v šachtách s osazením zemní soupravy (bez poklopů) DN 80</t>
  </si>
  <si>
    <t>2,0+2,0</t>
  </si>
  <si>
    <t>400108000016</t>
  </si>
  <si>
    <t>ŠOUPĚ PŘÍRUBOVÉ KRÁTKÉ E1 CZ 80</t>
  </si>
  <si>
    <t>1914339947</t>
  </si>
  <si>
    <t>950108000007</t>
  </si>
  <si>
    <t>SOUPRAVA ZEMNÍ TELESKOPICKÁ E1/A 2,5-3,5 65-80 E1/80 A (2,5-3,5m)</t>
  </si>
  <si>
    <t>-501719390</t>
  </si>
  <si>
    <t>891247111</t>
  </si>
  <si>
    <t>Montáž hydrantů podzemních DN 80</t>
  </si>
  <si>
    <t>2129538043</t>
  </si>
  <si>
    <t>Montáž vodovodních armatur na potrubí hydrantů podzemních (bez osazení poklopů) DN 80</t>
  </si>
  <si>
    <t>K24408015016</t>
  </si>
  <si>
    <t>HYDRANT PODZEMNÍ MONOBLOK MB1 80/1,5 m</t>
  </si>
  <si>
    <t>409960255</t>
  </si>
  <si>
    <t>892241111</t>
  </si>
  <si>
    <t>Tlaková zkouška vodou potrubí do 80</t>
  </si>
  <si>
    <t>-1876479006</t>
  </si>
  <si>
    <t>Tlakové zkoušky vodou na potrubí DN do 80</t>
  </si>
  <si>
    <t>892273122</t>
  </si>
  <si>
    <t>Proplach a dezinfekce vodovodního potrubí DN od 80 do 125</t>
  </si>
  <si>
    <t>-1517295179</t>
  </si>
  <si>
    <t>1106536435</t>
  </si>
  <si>
    <t>899401112</t>
  </si>
  <si>
    <t>Osazení poklopů litinových šoupátkových</t>
  </si>
  <si>
    <t>1935962099</t>
  </si>
  <si>
    <t>42291352</t>
  </si>
  <si>
    <t>poklop litinový šoupátkový pro zemní soupravy osazení do terénu a do vozovky</t>
  </si>
  <si>
    <t>968417160</t>
  </si>
  <si>
    <t>348100000001</t>
  </si>
  <si>
    <t xml:space="preserve">PODKLAD. DESKA </t>
  </si>
  <si>
    <t>280284550</t>
  </si>
  <si>
    <t>899401113</t>
  </si>
  <si>
    <t>Osazení poklopů litinových hydrantových</t>
  </si>
  <si>
    <t>2126970618</t>
  </si>
  <si>
    <t>42291452</t>
  </si>
  <si>
    <t>poklop litinový hydrantový DN 80</t>
  </si>
  <si>
    <t>-1017432430</t>
  </si>
  <si>
    <t>348200000000</t>
  </si>
  <si>
    <t>PODKLAD. DESKA  POD HYDRANT.POKLOP</t>
  </si>
  <si>
    <t>-1797229796</t>
  </si>
  <si>
    <t>899721111</t>
  </si>
  <si>
    <t>Signalizační vodič DN do 150 mm na potrubí</t>
  </si>
  <si>
    <t>569338751</t>
  </si>
  <si>
    <t>Signalizační vodič na potrubí DN do 150 mm</t>
  </si>
  <si>
    <t>1296619027</t>
  </si>
  <si>
    <t>899911105</t>
  </si>
  <si>
    <t>Kluzná objímka výšky 25 mm vnějšího průměru potrubí do 328 mm</t>
  </si>
  <si>
    <t>-671034607</t>
  </si>
  <si>
    <t>Kluzné objímky (pojízdná sedla)  pro zasunutí potrubí do chráničky výšky 25 mm vnějšího průměru potrubí do 328 mm</t>
  </si>
  <si>
    <t>-591796025</t>
  </si>
  <si>
    <t>VON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</si>
  <si>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</si>
  <si>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</si>
  <si>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</si>
  <si>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</si>
  <si>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</si>
  <si>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</si>
  <si>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</si>
  <si>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</si>
  <si>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</si>
  <si>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011002000</t>
  </si>
  <si>
    <t>Průzkumné práce - vytýčení sítí</t>
  </si>
  <si>
    <t>1024</t>
  </si>
  <si>
    <t>538864282</t>
  </si>
  <si>
    <t>Průzkumné práce</t>
  </si>
  <si>
    <t>011324000</t>
  </si>
  <si>
    <t>Archeologický průzkum</t>
  </si>
  <si>
    <t>381176418</t>
  </si>
  <si>
    <t>012002000</t>
  </si>
  <si>
    <t>Geodetické práce</t>
  </si>
  <si>
    <t>-1476045540</t>
  </si>
  <si>
    <t>013254000</t>
  </si>
  <si>
    <t>Dokumentace - pasportizace</t>
  </si>
  <si>
    <t>349329462</t>
  </si>
  <si>
    <t>Dokumentace skutečného provedení stavby</t>
  </si>
  <si>
    <t>VRN3</t>
  </si>
  <si>
    <t>Zařízení staveniště</t>
  </si>
  <si>
    <t>032002000</t>
  </si>
  <si>
    <t>Vybavení staveniště</t>
  </si>
  <si>
    <t>1435414474</t>
  </si>
  <si>
    <t>033002000</t>
  </si>
  <si>
    <t>Připojení staveniště na inženýrské sítě</t>
  </si>
  <si>
    <t>-2013602504</t>
  </si>
  <si>
    <t>034002000</t>
  </si>
  <si>
    <t>Zabezpečení staveniště</t>
  </si>
  <si>
    <t>-1000531603</t>
  </si>
  <si>
    <t>034503000</t>
  </si>
  <si>
    <t>Informační tabule na staveništi</t>
  </si>
  <si>
    <t>290810557</t>
  </si>
  <si>
    <t>VRN4</t>
  </si>
  <si>
    <t>Inženýrská činnost</t>
  </si>
  <si>
    <t>041103000</t>
  </si>
  <si>
    <t>Autorský dozor projektanta</t>
  </si>
  <si>
    <t>1255956156</t>
  </si>
  <si>
    <t>041203000</t>
  </si>
  <si>
    <t>Technický dozor investora</t>
  </si>
  <si>
    <t>-496438956</t>
  </si>
  <si>
    <t>041403000</t>
  </si>
  <si>
    <t>Koordinátor BOZP na staveništi</t>
  </si>
  <si>
    <t>-65373903</t>
  </si>
  <si>
    <t>042503000</t>
  </si>
  <si>
    <t>Plán BOZP na staveništi</t>
  </si>
  <si>
    <t>92283611</t>
  </si>
  <si>
    <t>043002000</t>
  </si>
  <si>
    <t>Zkoušky a ostatní měření</t>
  </si>
  <si>
    <t>1126279167</t>
  </si>
  <si>
    <t>045002000</t>
  </si>
  <si>
    <t>Kompletační a koordinační činnost</t>
  </si>
  <si>
    <t>1634749903</t>
  </si>
  <si>
    <t>VRN7</t>
  </si>
  <si>
    <t>Provozní vlivy</t>
  </si>
  <si>
    <t>072103011</t>
  </si>
  <si>
    <t>Zajištění DIO</t>
  </si>
  <si>
    <t>986128533</t>
  </si>
  <si>
    <t>Zajištění DIO komunikace II. a III. třídy - jednoduché el. 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</si>
</sst>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68" t="s">
        <v>5</v>
      </c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52" t="s">
        <v>14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R5" s="21"/>
      <c r="BE5" s="249" t="s">
        <v>15</v>
      </c>
      <c r="BS5" s="18" t="s">
        <v>6</v>
      </c>
    </row>
    <row r="6" spans="1:74" s="1" customFormat="1" ht="36.9" customHeight="1">
      <c r="B6" s="21"/>
      <c r="D6" s="27" t="s">
        <v>16</v>
      </c>
      <c r="K6" s="254" t="s">
        <v>17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R6" s="21"/>
      <c r="BE6" s="250"/>
      <c r="BS6" s="18" t="s">
        <v>6</v>
      </c>
    </row>
    <row r="7" spans="1:74" s="1" customFormat="1" ht="12" customHeight="1">
      <c r="B7" s="21"/>
      <c r="D7" s="28" t="s">
        <v>18</v>
      </c>
      <c r="K7" s="26" t="s">
        <v>19</v>
      </c>
      <c r="AK7" s="28" t="s">
        <v>20</v>
      </c>
      <c r="AN7" s="26" t="s">
        <v>1</v>
      </c>
      <c r="AR7" s="21"/>
      <c r="BE7" s="250"/>
      <c r="BS7" s="18" t="s">
        <v>6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50"/>
      <c r="BS8" s="18" t="s">
        <v>6</v>
      </c>
    </row>
    <row r="9" spans="1:74" s="1" customFormat="1" ht="14.4" customHeight="1">
      <c r="B9" s="21"/>
      <c r="AR9" s="21"/>
      <c r="BE9" s="250"/>
      <c r="BS9" s="18" t="s">
        <v>6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1</v>
      </c>
      <c r="AR10" s="21"/>
      <c r="BE10" s="250"/>
      <c r="BS10" s="18" t="s">
        <v>6</v>
      </c>
    </row>
    <row r="11" spans="1:74" s="1" customFormat="1" ht="18.45" customHeight="1">
      <c r="B11" s="21"/>
      <c r="E11" s="26" t="s">
        <v>27</v>
      </c>
      <c r="AK11" s="28" t="s">
        <v>28</v>
      </c>
      <c r="AN11" s="26" t="s">
        <v>1</v>
      </c>
      <c r="AR11" s="21"/>
      <c r="BE11" s="250"/>
      <c r="BS11" s="18" t="s">
        <v>6</v>
      </c>
    </row>
    <row r="12" spans="1:74" s="1" customFormat="1" ht="6.9" customHeight="1">
      <c r="B12" s="21"/>
      <c r="AR12" s="21"/>
      <c r="BE12" s="250"/>
      <c r="BS12" s="18" t="s">
        <v>6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50"/>
      <c r="BS13" s="18" t="s">
        <v>6</v>
      </c>
    </row>
    <row r="14" spans="1:74" ht="13.2">
      <c r="B14" s="21"/>
      <c r="E14" s="255" t="s">
        <v>30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8" t="s">
        <v>28</v>
      </c>
      <c r="AN14" s="30" t="s">
        <v>30</v>
      </c>
      <c r="AR14" s="21"/>
      <c r="BE14" s="250"/>
      <c r="BS14" s="18" t="s">
        <v>6</v>
      </c>
    </row>
    <row r="15" spans="1:74" s="1" customFormat="1" ht="6.9" customHeight="1">
      <c r="B15" s="21"/>
      <c r="AR15" s="21"/>
      <c r="BE15" s="250"/>
      <c r="BS15" s="18" t="s">
        <v>3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1</v>
      </c>
      <c r="AR16" s="21"/>
      <c r="BE16" s="250"/>
      <c r="BS16" s="18" t="s">
        <v>3</v>
      </c>
    </row>
    <row r="17" spans="1:71" s="1" customFormat="1" ht="18.45" customHeight="1">
      <c r="B17" s="21"/>
      <c r="E17" s="26" t="s">
        <v>32</v>
      </c>
      <c r="AK17" s="28" t="s">
        <v>28</v>
      </c>
      <c r="AN17" s="26" t="s">
        <v>1</v>
      </c>
      <c r="AR17" s="21"/>
      <c r="BE17" s="250"/>
      <c r="BS17" s="18" t="s">
        <v>33</v>
      </c>
    </row>
    <row r="18" spans="1:71" s="1" customFormat="1" ht="6.9" customHeight="1">
      <c r="B18" s="21"/>
      <c r="AR18" s="21"/>
      <c r="BE18" s="250"/>
      <c r="BS18" s="18" t="s">
        <v>6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35</v>
      </c>
      <c r="AR19" s="21"/>
      <c r="BE19" s="250"/>
      <c r="BS19" s="18" t="s">
        <v>6</v>
      </c>
    </row>
    <row r="20" spans="1:71" s="1" customFormat="1" ht="18.45" customHeight="1">
      <c r="B20" s="21"/>
      <c r="E20" s="26" t="s">
        <v>36</v>
      </c>
      <c r="AK20" s="28" t="s">
        <v>28</v>
      </c>
      <c r="AN20" s="26" t="s">
        <v>1</v>
      </c>
      <c r="AR20" s="21"/>
      <c r="BE20" s="250"/>
      <c r="BS20" s="18" t="s">
        <v>33</v>
      </c>
    </row>
    <row r="21" spans="1:71" s="1" customFormat="1" ht="6.9" customHeight="1">
      <c r="B21" s="21"/>
      <c r="AR21" s="21"/>
      <c r="BE21" s="250"/>
    </row>
    <row r="22" spans="1:71" s="1" customFormat="1" ht="12" customHeight="1">
      <c r="B22" s="21"/>
      <c r="D22" s="28" t="s">
        <v>37</v>
      </c>
      <c r="AR22" s="21"/>
      <c r="BE22" s="250"/>
    </row>
    <row r="23" spans="1:71" s="1" customFormat="1" ht="16.5" customHeight="1">
      <c r="B23" s="21"/>
      <c r="E23" s="257" t="s">
        <v>1</v>
      </c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R23" s="21"/>
      <c r="BE23" s="250"/>
    </row>
    <row r="24" spans="1:71" s="1" customFormat="1" ht="6.9" customHeight="1">
      <c r="B24" s="21"/>
      <c r="AR24" s="21"/>
      <c r="BE24" s="250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50"/>
    </row>
    <row r="26" spans="1:71" s="2" customFormat="1" ht="25.95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8">
        <f>ROUND(AG94,2)</f>
        <v>0</v>
      </c>
      <c r="AL26" s="259"/>
      <c r="AM26" s="259"/>
      <c r="AN26" s="259"/>
      <c r="AO26" s="259"/>
      <c r="AP26" s="33"/>
      <c r="AQ26" s="33"/>
      <c r="AR26" s="34"/>
      <c r="BE26" s="250"/>
    </row>
    <row r="27" spans="1:7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50"/>
    </row>
    <row r="28" spans="1:71" s="2" customFormat="1" ht="13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60" t="s">
        <v>39</v>
      </c>
      <c r="M28" s="260"/>
      <c r="N28" s="260"/>
      <c r="O28" s="260"/>
      <c r="P28" s="260"/>
      <c r="Q28" s="33"/>
      <c r="R28" s="33"/>
      <c r="S28" s="33"/>
      <c r="T28" s="33"/>
      <c r="U28" s="33"/>
      <c r="V28" s="33"/>
      <c r="W28" s="260" t="s">
        <v>40</v>
      </c>
      <c r="X28" s="260"/>
      <c r="Y28" s="260"/>
      <c r="Z28" s="260"/>
      <c r="AA28" s="260"/>
      <c r="AB28" s="260"/>
      <c r="AC28" s="260"/>
      <c r="AD28" s="260"/>
      <c r="AE28" s="260"/>
      <c r="AF28" s="33"/>
      <c r="AG28" s="33"/>
      <c r="AH28" s="33"/>
      <c r="AI28" s="33"/>
      <c r="AJ28" s="33"/>
      <c r="AK28" s="260" t="s">
        <v>41</v>
      </c>
      <c r="AL28" s="260"/>
      <c r="AM28" s="260"/>
      <c r="AN28" s="260"/>
      <c r="AO28" s="260"/>
      <c r="AP28" s="33"/>
      <c r="AQ28" s="33"/>
      <c r="AR28" s="34"/>
      <c r="BE28" s="250"/>
    </row>
    <row r="29" spans="1:71" s="3" customFormat="1" ht="14.4" customHeight="1">
      <c r="B29" s="38"/>
      <c r="D29" s="28" t="s">
        <v>42</v>
      </c>
      <c r="F29" s="28" t="s">
        <v>43</v>
      </c>
      <c r="L29" s="263">
        <v>0.21</v>
      </c>
      <c r="M29" s="262"/>
      <c r="N29" s="262"/>
      <c r="O29" s="262"/>
      <c r="P29" s="262"/>
      <c r="W29" s="261">
        <f>ROUND(AZ94, 2)</f>
        <v>0</v>
      </c>
      <c r="X29" s="262"/>
      <c r="Y29" s="262"/>
      <c r="Z29" s="262"/>
      <c r="AA29" s="262"/>
      <c r="AB29" s="262"/>
      <c r="AC29" s="262"/>
      <c r="AD29" s="262"/>
      <c r="AE29" s="262"/>
      <c r="AK29" s="261">
        <f>ROUND(AV94, 2)</f>
        <v>0</v>
      </c>
      <c r="AL29" s="262"/>
      <c r="AM29" s="262"/>
      <c r="AN29" s="262"/>
      <c r="AO29" s="262"/>
      <c r="AR29" s="38"/>
      <c r="BE29" s="251"/>
    </row>
    <row r="30" spans="1:71" s="3" customFormat="1" ht="14.4" customHeight="1">
      <c r="B30" s="38"/>
      <c r="F30" s="28" t="s">
        <v>44</v>
      </c>
      <c r="L30" s="263">
        <v>0.15</v>
      </c>
      <c r="M30" s="262"/>
      <c r="N30" s="262"/>
      <c r="O30" s="262"/>
      <c r="P30" s="262"/>
      <c r="W30" s="261">
        <f>ROUND(BA94, 2)</f>
        <v>0</v>
      </c>
      <c r="X30" s="262"/>
      <c r="Y30" s="262"/>
      <c r="Z30" s="262"/>
      <c r="AA30" s="262"/>
      <c r="AB30" s="262"/>
      <c r="AC30" s="262"/>
      <c r="AD30" s="262"/>
      <c r="AE30" s="262"/>
      <c r="AK30" s="261">
        <f>ROUND(AW94, 2)</f>
        <v>0</v>
      </c>
      <c r="AL30" s="262"/>
      <c r="AM30" s="262"/>
      <c r="AN30" s="262"/>
      <c r="AO30" s="262"/>
      <c r="AR30" s="38"/>
      <c r="BE30" s="251"/>
    </row>
    <row r="31" spans="1:71" s="3" customFormat="1" ht="14.4" hidden="1" customHeight="1">
      <c r="B31" s="38"/>
      <c r="F31" s="28" t="s">
        <v>45</v>
      </c>
      <c r="L31" s="263">
        <v>0.21</v>
      </c>
      <c r="M31" s="262"/>
      <c r="N31" s="262"/>
      <c r="O31" s="262"/>
      <c r="P31" s="262"/>
      <c r="W31" s="261">
        <f>ROUND(BB94, 2)</f>
        <v>0</v>
      </c>
      <c r="X31" s="262"/>
      <c r="Y31" s="262"/>
      <c r="Z31" s="262"/>
      <c r="AA31" s="262"/>
      <c r="AB31" s="262"/>
      <c r="AC31" s="262"/>
      <c r="AD31" s="262"/>
      <c r="AE31" s="262"/>
      <c r="AK31" s="261">
        <v>0</v>
      </c>
      <c r="AL31" s="262"/>
      <c r="AM31" s="262"/>
      <c r="AN31" s="262"/>
      <c r="AO31" s="262"/>
      <c r="AR31" s="38"/>
      <c r="BE31" s="251"/>
    </row>
    <row r="32" spans="1:71" s="3" customFormat="1" ht="14.4" hidden="1" customHeight="1">
      <c r="B32" s="38"/>
      <c r="F32" s="28" t="s">
        <v>46</v>
      </c>
      <c r="L32" s="263">
        <v>0.15</v>
      </c>
      <c r="M32" s="262"/>
      <c r="N32" s="262"/>
      <c r="O32" s="262"/>
      <c r="P32" s="262"/>
      <c r="W32" s="261">
        <f>ROUND(BC94, 2)</f>
        <v>0</v>
      </c>
      <c r="X32" s="262"/>
      <c r="Y32" s="262"/>
      <c r="Z32" s="262"/>
      <c r="AA32" s="262"/>
      <c r="AB32" s="262"/>
      <c r="AC32" s="262"/>
      <c r="AD32" s="262"/>
      <c r="AE32" s="262"/>
      <c r="AK32" s="261">
        <v>0</v>
      </c>
      <c r="AL32" s="262"/>
      <c r="AM32" s="262"/>
      <c r="AN32" s="262"/>
      <c r="AO32" s="262"/>
      <c r="AR32" s="38"/>
      <c r="BE32" s="251"/>
    </row>
    <row r="33" spans="1:57" s="3" customFormat="1" ht="14.4" hidden="1" customHeight="1">
      <c r="B33" s="38"/>
      <c r="F33" s="28" t="s">
        <v>47</v>
      </c>
      <c r="L33" s="263">
        <v>0</v>
      </c>
      <c r="M33" s="262"/>
      <c r="N33" s="262"/>
      <c r="O33" s="262"/>
      <c r="P33" s="262"/>
      <c r="W33" s="261">
        <f>ROUND(BD94, 2)</f>
        <v>0</v>
      </c>
      <c r="X33" s="262"/>
      <c r="Y33" s="262"/>
      <c r="Z33" s="262"/>
      <c r="AA33" s="262"/>
      <c r="AB33" s="262"/>
      <c r="AC33" s="262"/>
      <c r="AD33" s="262"/>
      <c r="AE33" s="262"/>
      <c r="AK33" s="261">
        <v>0</v>
      </c>
      <c r="AL33" s="262"/>
      <c r="AM33" s="262"/>
      <c r="AN33" s="262"/>
      <c r="AO33" s="262"/>
      <c r="AR33" s="38"/>
      <c r="BE33" s="251"/>
    </row>
    <row r="34" spans="1:57" s="2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50"/>
    </row>
    <row r="35" spans="1:57" s="2" customFormat="1" ht="25.95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67" t="s">
        <v>50</v>
      </c>
      <c r="Y35" s="265"/>
      <c r="Z35" s="265"/>
      <c r="AA35" s="265"/>
      <c r="AB35" s="265"/>
      <c r="AC35" s="41"/>
      <c r="AD35" s="41"/>
      <c r="AE35" s="41"/>
      <c r="AF35" s="41"/>
      <c r="AG35" s="41"/>
      <c r="AH35" s="41"/>
      <c r="AI35" s="41"/>
      <c r="AJ35" s="41"/>
      <c r="AK35" s="264">
        <f>SUM(AK26:AK33)</f>
        <v>0</v>
      </c>
      <c r="AL35" s="265"/>
      <c r="AM35" s="265"/>
      <c r="AN35" s="265"/>
      <c r="AO35" s="266"/>
      <c r="AP35" s="39"/>
      <c r="AQ35" s="39"/>
      <c r="AR35" s="34"/>
      <c r="BE35" s="33"/>
    </row>
    <row r="36" spans="1:57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51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52</v>
      </c>
      <c r="AI49" s="45"/>
      <c r="AJ49" s="45"/>
      <c r="AK49" s="45"/>
      <c r="AL49" s="45"/>
      <c r="AM49" s="45"/>
      <c r="AN49" s="45"/>
      <c r="AO49" s="45"/>
      <c r="AR49" s="43"/>
    </row>
    <row r="50" spans="1:57" ht="10.199999999999999">
      <c r="B50" s="21"/>
      <c r="AR50" s="21"/>
    </row>
    <row r="51" spans="1:57" ht="10.199999999999999">
      <c r="B51" s="21"/>
      <c r="AR51" s="21"/>
    </row>
    <row r="52" spans="1:57" ht="10.199999999999999">
      <c r="B52" s="21"/>
      <c r="AR52" s="21"/>
    </row>
    <row r="53" spans="1:57" ht="10.199999999999999">
      <c r="B53" s="21"/>
      <c r="AR53" s="21"/>
    </row>
    <row r="54" spans="1:57" ht="10.199999999999999">
      <c r="B54" s="21"/>
      <c r="AR54" s="21"/>
    </row>
    <row r="55" spans="1:57" ht="10.199999999999999">
      <c r="B55" s="21"/>
      <c r="AR55" s="21"/>
    </row>
    <row r="56" spans="1:57" ht="10.199999999999999">
      <c r="B56" s="21"/>
      <c r="AR56" s="21"/>
    </row>
    <row r="57" spans="1:57" ht="10.199999999999999">
      <c r="B57" s="21"/>
      <c r="AR57" s="21"/>
    </row>
    <row r="58" spans="1:57" ht="10.199999999999999">
      <c r="B58" s="21"/>
      <c r="AR58" s="21"/>
    </row>
    <row r="59" spans="1:57" ht="10.199999999999999">
      <c r="B59" s="21"/>
      <c r="AR59" s="21"/>
    </row>
    <row r="60" spans="1:57" s="2" customFormat="1" ht="13.2">
      <c r="A60" s="33"/>
      <c r="B60" s="34"/>
      <c r="C60" s="33"/>
      <c r="D60" s="46" t="s">
        <v>53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54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53</v>
      </c>
      <c r="AI60" s="36"/>
      <c r="AJ60" s="36"/>
      <c r="AK60" s="36"/>
      <c r="AL60" s="36"/>
      <c r="AM60" s="46" t="s">
        <v>54</v>
      </c>
      <c r="AN60" s="36"/>
      <c r="AO60" s="36"/>
      <c r="AP60" s="33"/>
      <c r="AQ60" s="33"/>
      <c r="AR60" s="34"/>
      <c r="BE60" s="33"/>
    </row>
    <row r="61" spans="1:57" ht="10.199999999999999">
      <c r="B61" s="21"/>
      <c r="AR61" s="21"/>
    </row>
    <row r="62" spans="1:57" ht="10.199999999999999">
      <c r="B62" s="21"/>
      <c r="AR62" s="21"/>
    </row>
    <row r="63" spans="1:57" ht="10.199999999999999">
      <c r="B63" s="21"/>
      <c r="AR63" s="21"/>
    </row>
    <row r="64" spans="1:57" s="2" customFormat="1" ht="13.2">
      <c r="A64" s="33"/>
      <c r="B64" s="34"/>
      <c r="C64" s="33"/>
      <c r="D64" s="44" t="s">
        <v>55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56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0.199999999999999">
      <c r="B65" s="21"/>
      <c r="AR65" s="21"/>
    </row>
    <row r="66" spans="1:57" ht="10.199999999999999">
      <c r="B66" s="21"/>
      <c r="AR66" s="21"/>
    </row>
    <row r="67" spans="1:57" ht="10.199999999999999">
      <c r="B67" s="21"/>
      <c r="AR67" s="21"/>
    </row>
    <row r="68" spans="1:57" ht="10.199999999999999">
      <c r="B68" s="21"/>
      <c r="AR68" s="21"/>
    </row>
    <row r="69" spans="1:57" ht="10.199999999999999">
      <c r="B69" s="21"/>
      <c r="AR69" s="21"/>
    </row>
    <row r="70" spans="1:57" ht="10.199999999999999">
      <c r="B70" s="21"/>
      <c r="AR70" s="21"/>
    </row>
    <row r="71" spans="1:57" ht="10.199999999999999">
      <c r="B71" s="21"/>
      <c r="AR71" s="21"/>
    </row>
    <row r="72" spans="1:57" ht="10.199999999999999">
      <c r="B72" s="21"/>
      <c r="AR72" s="21"/>
    </row>
    <row r="73" spans="1:57" ht="10.199999999999999">
      <c r="B73" s="21"/>
      <c r="AR73" s="21"/>
    </row>
    <row r="74" spans="1:57" ht="10.199999999999999">
      <c r="B74" s="21"/>
      <c r="AR74" s="21"/>
    </row>
    <row r="75" spans="1:57" s="2" customFormat="1" ht="13.2">
      <c r="A75" s="33"/>
      <c r="B75" s="34"/>
      <c r="C75" s="33"/>
      <c r="D75" s="46" t="s">
        <v>53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54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53</v>
      </c>
      <c r="AI75" s="36"/>
      <c r="AJ75" s="36"/>
      <c r="AK75" s="36"/>
      <c r="AL75" s="36"/>
      <c r="AM75" s="46" t="s">
        <v>54</v>
      </c>
      <c r="AN75" s="36"/>
      <c r="AO75" s="36"/>
      <c r="AP75" s="33"/>
      <c r="AQ75" s="33"/>
      <c r="AR75" s="34"/>
      <c r="BE75" s="33"/>
    </row>
    <row r="76" spans="1:57" s="2" customFormat="1" ht="10.199999999999999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" customHeight="1">
      <c r="A82" s="33"/>
      <c r="B82" s="34"/>
      <c r="C82" s="22" t="s">
        <v>57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2020-02</v>
      </c>
      <c r="AR84" s="52"/>
    </row>
    <row r="85" spans="1:91" s="5" customFormat="1" ht="36.9" customHeight="1">
      <c r="B85" s="53"/>
      <c r="C85" s="54" t="s">
        <v>16</v>
      </c>
      <c r="L85" s="230" t="str">
        <f>K6</f>
        <v>III/18047 x III/18025 - Losiná - průtah - rekonstrukce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R85" s="53"/>
    </row>
    <row r="86" spans="1:91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21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Losiná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23</v>
      </c>
      <c r="AJ87" s="33"/>
      <c r="AK87" s="33"/>
      <c r="AL87" s="33"/>
      <c r="AM87" s="232" t="str">
        <f>IF(AN8= "","",AN8)</f>
        <v>8. 2. 2020</v>
      </c>
      <c r="AN87" s="232"/>
      <c r="AO87" s="33"/>
      <c r="AP87" s="33"/>
      <c r="AQ87" s="33"/>
      <c r="AR87" s="34"/>
      <c r="BE87" s="33"/>
    </row>
    <row r="88" spans="1:91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15" customHeight="1">
      <c r="A89" s="33"/>
      <c r="B89" s="34"/>
      <c r="C89" s="28" t="s">
        <v>25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SÚS PK a Obec Losiná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31</v>
      </c>
      <c r="AJ89" s="33"/>
      <c r="AK89" s="33"/>
      <c r="AL89" s="33"/>
      <c r="AM89" s="233" t="str">
        <f>IF(E17="","",E17)</f>
        <v xml:space="preserve"> </v>
      </c>
      <c r="AN89" s="234"/>
      <c r="AO89" s="234"/>
      <c r="AP89" s="234"/>
      <c r="AQ89" s="33"/>
      <c r="AR89" s="34"/>
      <c r="AS89" s="235" t="s">
        <v>58</v>
      </c>
      <c r="AT89" s="236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>
      <c r="A90" s="33"/>
      <c r="B90" s="34"/>
      <c r="C90" s="28" t="s">
        <v>29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34</v>
      </c>
      <c r="AJ90" s="33"/>
      <c r="AK90" s="33"/>
      <c r="AL90" s="33"/>
      <c r="AM90" s="233" t="str">
        <f>IF(E20="","",E20)</f>
        <v>Ing. Zdeněk Bláha</v>
      </c>
      <c r="AN90" s="234"/>
      <c r="AO90" s="234"/>
      <c r="AP90" s="234"/>
      <c r="AQ90" s="33"/>
      <c r="AR90" s="34"/>
      <c r="AS90" s="237"/>
      <c r="AT90" s="238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8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7"/>
      <c r="AT91" s="238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9" t="s">
        <v>59</v>
      </c>
      <c r="D92" s="240"/>
      <c r="E92" s="240"/>
      <c r="F92" s="240"/>
      <c r="G92" s="240"/>
      <c r="H92" s="61"/>
      <c r="I92" s="242" t="s">
        <v>60</v>
      </c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1" t="s">
        <v>61</v>
      </c>
      <c r="AH92" s="240"/>
      <c r="AI92" s="240"/>
      <c r="AJ92" s="240"/>
      <c r="AK92" s="240"/>
      <c r="AL92" s="240"/>
      <c r="AM92" s="240"/>
      <c r="AN92" s="242" t="s">
        <v>62</v>
      </c>
      <c r="AO92" s="240"/>
      <c r="AP92" s="243"/>
      <c r="AQ92" s="62" t="s">
        <v>63</v>
      </c>
      <c r="AR92" s="34"/>
      <c r="AS92" s="63" t="s">
        <v>64</v>
      </c>
      <c r="AT92" s="64" t="s">
        <v>65</v>
      </c>
      <c r="AU92" s="64" t="s">
        <v>66</v>
      </c>
      <c r="AV92" s="64" t="s">
        <v>67</v>
      </c>
      <c r="AW92" s="64" t="s">
        <v>68</v>
      </c>
      <c r="AX92" s="64" t="s">
        <v>69</v>
      </c>
      <c r="AY92" s="64" t="s">
        <v>70</v>
      </c>
      <c r="AZ92" s="64" t="s">
        <v>71</v>
      </c>
      <c r="BA92" s="64" t="s">
        <v>72</v>
      </c>
      <c r="BB92" s="64" t="s">
        <v>73</v>
      </c>
      <c r="BC92" s="64" t="s">
        <v>74</v>
      </c>
      <c r="BD92" s="65" t="s">
        <v>75</v>
      </c>
      <c r="BE92" s="33"/>
    </row>
    <row r="93" spans="1:91" s="2" customFormat="1" ht="10.8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76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7">
        <f>ROUND(SUM(AG95:AG99),2)</f>
        <v>0</v>
      </c>
      <c r="AH94" s="247"/>
      <c r="AI94" s="247"/>
      <c r="AJ94" s="247"/>
      <c r="AK94" s="247"/>
      <c r="AL94" s="247"/>
      <c r="AM94" s="247"/>
      <c r="AN94" s="248">
        <f t="shared" ref="AN94:AN99" si="0">SUM(AG94,AT94)</f>
        <v>0</v>
      </c>
      <c r="AO94" s="248"/>
      <c r="AP94" s="248"/>
      <c r="AQ94" s="73" t="s">
        <v>1</v>
      </c>
      <c r="AR94" s="69"/>
      <c r="AS94" s="74">
        <f>ROUND(SUM(AS95:AS99),2)</f>
        <v>0</v>
      </c>
      <c r="AT94" s="75">
        <f t="shared" ref="AT94:AT99" si="1">ROUND(SUM(AV94:AW94),2)</f>
        <v>0</v>
      </c>
      <c r="AU94" s="76">
        <f>ROUND(SUM(AU95:AU99),5)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ROUND(SUM(AZ95:AZ99),2)</f>
        <v>0</v>
      </c>
      <c r="BA94" s="75">
        <f>ROUND(SUM(BA95:BA99),2)</f>
        <v>0</v>
      </c>
      <c r="BB94" s="75">
        <f>ROUND(SUM(BB95:BB99),2)</f>
        <v>0</v>
      </c>
      <c r="BC94" s="75">
        <f>ROUND(SUM(BC95:BC99),2)</f>
        <v>0</v>
      </c>
      <c r="BD94" s="77">
        <f>ROUND(SUM(BD95:BD99),2)</f>
        <v>0</v>
      </c>
      <c r="BS94" s="78" t="s">
        <v>77</v>
      </c>
      <c r="BT94" s="78" t="s">
        <v>78</v>
      </c>
      <c r="BU94" s="79" t="s">
        <v>79</v>
      </c>
      <c r="BV94" s="78" t="s">
        <v>80</v>
      </c>
      <c r="BW94" s="78" t="s">
        <v>4</v>
      </c>
      <c r="BX94" s="78" t="s">
        <v>81</v>
      </c>
      <c r="CL94" s="78" t="s">
        <v>19</v>
      </c>
    </row>
    <row r="95" spans="1:91" s="7" customFormat="1" ht="16.5" customHeight="1">
      <c r="A95" s="80" t="s">
        <v>82</v>
      </c>
      <c r="B95" s="81"/>
      <c r="C95" s="82"/>
      <c r="D95" s="244" t="s">
        <v>83</v>
      </c>
      <c r="E95" s="244"/>
      <c r="F95" s="244"/>
      <c r="G95" s="244"/>
      <c r="H95" s="244"/>
      <c r="I95" s="83"/>
      <c r="J95" s="244" t="s">
        <v>84</v>
      </c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5">
        <f>'SO 310 -  Dešťová kanalizace'!J30</f>
        <v>0</v>
      </c>
      <c r="AH95" s="246"/>
      <c r="AI95" s="246"/>
      <c r="AJ95" s="246"/>
      <c r="AK95" s="246"/>
      <c r="AL95" s="246"/>
      <c r="AM95" s="246"/>
      <c r="AN95" s="245">
        <f t="shared" si="0"/>
        <v>0</v>
      </c>
      <c r="AO95" s="246"/>
      <c r="AP95" s="246"/>
      <c r="AQ95" s="84" t="s">
        <v>85</v>
      </c>
      <c r="AR95" s="81"/>
      <c r="AS95" s="85">
        <v>0</v>
      </c>
      <c r="AT95" s="86">
        <f t="shared" si="1"/>
        <v>0</v>
      </c>
      <c r="AU95" s="87">
        <f>'SO 310 -  Dešťová kanalizace'!P127</f>
        <v>0</v>
      </c>
      <c r="AV95" s="86">
        <f>'SO 310 -  Dešťová kanalizace'!J33</f>
        <v>0</v>
      </c>
      <c r="AW95" s="86">
        <f>'SO 310 -  Dešťová kanalizace'!J34</f>
        <v>0</v>
      </c>
      <c r="AX95" s="86">
        <f>'SO 310 -  Dešťová kanalizace'!J35</f>
        <v>0</v>
      </c>
      <c r="AY95" s="86">
        <f>'SO 310 -  Dešťová kanalizace'!J36</f>
        <v>0</v>
      </c>
      <c r="AZ95" s="86">
        <f>'SO 310 -  Dešťová kanalizace'!F33</f>
        <v>0</v>
      </c>
      <c r="BA95" s="86">
        <f>'SO 310 -  Dešťová kanalizace'!F34</f>
        <v>0</v>
      </c>
      <c r="BB95" s="86">
        <f>'SO 310 -  Dešťová kanalizace'!F35</f>
        <v>0</v>
      </c>
      <c r="BC95" s="86">
        <f>'SO 310 -  Dešťová kanalizace'!F36</f>
        <v>0</v>
      </c>
      <c r="BD95" s="88">
        <f>'SO 310 -  Dešťová kanalizace'!F37</f>
        <v>0</v>
      </c>
      <c r="BT95" s="89" t="s">
        <v>86</v>
      </c>
      <c r="BV95" s="89" t="s">
        <v>80</v>
      </c>
      <c r="BW95" s="89" t="s">
        <v>87</v>
      </c>
      <c r="BX95" s="89" t="s">
        <v>4</v>
      </c>
      <c r="CL95" s="89" t="s">
        <v>88</v>
      </c>
      <c r="CM95" s="89" t="s">
        <v>89</v>
      </c>
    </row>
    <row r="96" spans="1:91" s="7" customFormat="1" ht="24.75" customHeight="1">
      <c r="A96" s="80" t="s">
        <v>82</v>
      </c>
      <c r="B96" s="81"/>
      <c r="C96" s="82"/>
      <c r="D96" s="244" t="s">
        <v>90</v>
      </c>
      <c r="E96" s="244"/>
      <c r="F96" s="244"/>
      <c r="G96" s="244"/>
      <c r="H96" s="244"/>
      <c r="I96" s="83"/>
      <c r="J96" s="244" t="s">
        <v>91</v>
      </c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45">
        <f>'DSO 310.1 - Dešťová kanal...'!J30</f>
        <v>0</v>
      </c>
      <c r="AH96" s="246"/>
      <c r="AI96" s="246"/>
      <c r="AJ96" s="246"/>
      <c r="AK96" s="246"/>
      <c r="AL96" s="246"/>
      <c r="AM96" s="246"/>
      <c r="AN96" s="245">
        <f t="shared" si="0"/>
        <v>0</v>
      </c>
      <c r="AO96" s="246"/>
      <c r="AP96" s="246"/>
      <c r="AQ96" s="84" t="s">
        <v>85</v>
      </c>
      <c r="AR96" s="81"/>
      <c r="AS96" s="85">
        <v>0</v>
      </c>
      <c r="AT96" s="86">
        <f t="shared" si="1"/>
        <v>0</v>
      </c>
      <c r="AU96" s="87">
        <f>'DSO 310.1 - Dešťová kanal...'!P122</f>
        <v>0</v>
      </c>
      <c r="AV96" s="86">
        <f>'DSO 310.1 - Dešťová kanal...'!J33</f>
        <v>0</v>
      </c>
      <c r="AW96" s="86">
        <f>'DSO 310.1 - Dešťová kanal...'!J34</f>
        <v>0</v>
      </c>
      <c r="AX96" s="86">
        <f>'DSO 310.1 - Dešťová kanal...'!J35</f>
        <v>0</v>
      </c>
      <c r="AY96" s="86">
        <f>'DSO 310.1 - Dešťová kanal...'!J36</f>
        <v>0</v>
      </c>
      <c r="AZ96" s="86">
        <f>'DSO 310.1 - Dešťová kanal...'!F33</f>
        <v>0</v>
      </c>
      <c r="BA96" s="86">
        <f>'DSO 310.1 - Dešťová kanal...'!F34</f>
        <v>0</v>
      </c>
      <c r="BB96" s="86">
        <f>'DSO 310.1 - Dešťová kanal...'!F35</f>
        <v>0</v>
      </c>
      <c r="BC96" s="86">
        <f>'DSO 310.1 - Dešťová kanal...'!F36</f>
        <v>0</v>
      </c>
      <c r="BD96" s="88">
        <f>'DSO 310.1 - Dešťová kanal...'!F37</f>
        <v>0</v>
      </c>
      <c r="BT96" s="89" t="s">
        <v>86</v>
      </c>
      <c r="BV96" s="89" t="s">
        <v>80</v>
      </c>
      <c r="BW96" s="89" t="s">
        <v>92</v>
      </c>
      <c r="BX96" s="89" t="s">
        <v>4</v>
      </c>
      <c r="CL96" s="89" t="s">
        <v>88</v>
      </c>
      <c r="CM96" s="89" t="s">
        <v>89</v>
      </c>
    </row>
    <row r="97" spans="1:91" s="7" customFormat="1" ht="16.5" customHeight="1">
      <c r="A97" s="80" t="s">
        <v>82</v>
      </c>
      <c r="B97" s="81"/>
      <c r="C97" s="82"/>
      <c r="D97" s="244" t="s">
        <v>93</v>
      </c>
      <c r="E97" s="244"/>
      <c r="F97" s="244"/>
      <c r="G97" s="244"/>
      <c r="H97" s="244"/>
      <c r="I97" s="83"/>
      <c r="J97" s="244" t="s">
        <v>94</v>
      </c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4"/>
      <c r="AG97" s="245">
        <f>'SO 320 - Přeložka jednotn...'!J30</f>
        <v>0</v>
      </c>
      <c r="AH97" s="246"/>
      <c r="AI97" s="246"/>
      <c r="AJ97" s="246"/>
      <c r="AK97" s="246"/>
      <c r="AL97" s="246"/>
      <c r="AM97" s="246"/>
      <c r="AN97" s="245">
        <f t="shared" si="0"/>
        <v>0</v>
      </c>
      <c r="AO97" s="246"/>
      <c r="AP97" s="246"/>
      <c r="AQ97" s="84" t="s">
        <v>85</v>
      </c>
      <c r="AR97" s="81"/>
      <c r="AS97" s="85">
        <v>0</v>
      </c>
      <c r="AT97" s="86">
        <f t="shared" si="1"/>
        <v>0</v>
      </c>
      <c r="AU97" s="87">
        <f>'SO 320 - Přeložka jednotn...'!P121</f>
        <v>0</v>
      </c>
      <c r="AV97" s="86">
        <f>'SO 320 - Přeložka jednotn...'!J33</f>
        <v>0</v>
      </c>
      <c r="AW97" s="86">
        <f>'SO 320 - Přeložka jednotn...'!J34</f>
        <v>0</v>
      </c>
      <c r="AX97" s="86">
        <f>'SO 320 - Přeložka jednotn...'!J35</f>
        <v>0</v>
      </c>
      <c r="AY97" s="86">
        <f>'SO 320 - Přeložka jednotn...'!J36</f>
        <v>0</v>
      </c>
      <c r="AZ97" s="86">
        <f>'SO 320 - Přeložka jednotn...'!F33</f>
        <v>0</v>
      </c>
      <c r="BA97" s="86">
        <f>'SO 320 - Přeložka jednotn...'!F34</f>
        <v>0</v>
      </c>
      <c r="BB97" s="86">
        <f>'SO 320 - Přeložka jednotn...'!F35</f>
        <v>0</v>
      </c>
      <c r="BC97" s="86">
        <f>'SO 320 - Přeložka jednotn...'!F36</f>
        <v>0</v>
      </c>
      <c r="BD97" s="88">
        <f>'SO 320 - Přeložka jednotn...'!F37</f>
        <v>0</v>
      </c>
      <c r="BT97" s="89" t="s">
        <v>86</v>
      </c>
      <c r="BV97" s="89" t="s">
        <v>80</v>
      </c>
      <c r="BW97" s="89" t="s">
        <v>95</v>
      </c>
      <c r="BX97" s="89" t="s">
        <v>4</v>
      </c>
      <c r="CL97" s="89" t="s">
        <v>88</v>
      </c>
      <c r="CM97" s="89" t="s">
        <v>89</v>
      </c>
    </row>
    <row r="98" spans="1:91" s="7" customFormat="1" ht="16.5" customHeight="1">
      <c r="A98" s="80" t="s">
        <v>82</v>
      </c>
      <c r="B98" s="81"/>
      <c r="C98" s="82"/>
      <c r="D98" s="244" t="s">
        <v>96</v>
      </c>
      <c r="E98" s="244"/>
      <c r="F98" s="244"/>
      <c r="G98" s="244"/>
      <c r="H98" s="244"/>
      <c r="I98" s="83"/>
      <c r="J98" s="244" t="s">
        <v>97</v>
      </c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4"/>
      <c r="AG98" s="245">
        <f>'SO 330 - Přeložka vodovodu'!J30</f>
        <v>0</v>
      </c>
      <c r="AH98" s="246"/>
      <c r="AI98" s="246"/>
      <c r="AJ98" s="246"/>
      <c r="AK98" s="246"/>
      <c r="AL98" s="246"/>
      <c r="AM98" s="246"/>
      <c r="AN98" s="245">
        <f t="shared" si="0"/>
        <v>0</v>
      </c>
      <c r="AO98" s="246"/>
      <c r="AP98" s="246"/>
      <c r="AQ98" s="84" t="s">
        <v>85</v>
      </c>
      <c r="AR98" s="81"/>
      <c r="AS98" s="85">
        <v>0</v>
      </c>
      <c r="AT98" s="86">
        <f t="shared" si="1"/>
        <v>0</v>
      </c>
      <c r="AU98" s="87">
        <f>'SO 330 - Přeložka vodovodu'!P121</f>
        <v>0</v>
      </c>
      <c r="AV98" s="86">
        <f>'SO 330 - Přeložka vodovodu'!J33</f>
        <v>0</v>
      </c>
      <c r="AW98" s="86">
        <f>'SO 330 - Přeložka vodovodu'!J34</f>
        <v>0</v>
      </c>
      <c r="AX98" s="86">
        <f>'SO 330 - Přeložka vodovodu'!J35</f>
        <v>0</v>
      </c>
      <c r="AY98" s="86">
        <f>'SO 330 - Přeložka vodovodu'!J36</f>
        <v>0</v>
      </c>
      <c r="AZ98" s="86">
        <f>'SO 330 - Přeložka vodovodu'!F33</f>
        <v>0</v>
      </c>
      <c r="BA98" s="86">
        <f>'SO 330 - Přeložka vodovodu'!F34</f>
        <v>0</v>
      </c>
      <c r="BB98" s="86">
        <f>'SO 330 - Přeložka vodovodu'!F35</f>
        <v>0</v>
      </c>
      <c r="BC98" s="86">
        <f>'SO 330 - Přeložka vodovodu'!F36</f>
        <v>0</v>
      </c>
      <c r="BD98" s="88">
        <f>'SO 330 - Přeložka vodovodu'!F37</f>
        <v>0</v>
      </c>
      <c r="BT98" s="89" t="s">
        <v>86</v>
      </c>
      <c r="BV98" s="89" t="s">
        <v>80</v>
      </c>
      <c r="BW98" s="89" t="s">
        <v>98</v>
      </c>
      <c r="BX98" s="89" t="s">
        <v>4</v>
      </c>
      <c r="CL98" s="89" t="s">
        <v>99</v>
      </c>
      <c r="CM98" s="89" t="s">
        <v>89</v>
      </c>
    </row>
    <row r="99" spans="1:91" s="7" customFormat="1" ht="16.5" customHeight="1">
      <c r="A99" s="80" t="s">
        <v>82</v>
      </c>
      <c r="B99" s="81"/>
      <c r="C99" s="82"/>
      <c r="D99" s="244" t="s">
        <v>100</v>
      </c>
      <c r="E99" s="244"/>
      <c r="F99" s="244"/>
      <c r="G99" s="244"/>
      <c r="H99" s="244"/>
      <c r="I99" s="83"/>
      <c r="J99" s="244" t="s">
        <v>100</v>
      </c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/>
      <c r="AF99" s="244"/>
      <c r="AG99" s="245">
        <f>'VON - VON'!J30</f>
        <v>0</v>
      </c>
      <c r="AH99" s="246"/>
      <c r="AI99" s="246"/>
      <c r="AJ99" s="246"/>
      <c r="AK99" s="246"/>
      <c r="AL99" s="246"/>
      <c r="AM99" s="246"/>
      <c r="AN99" s="245">
        <f t="shared" si="0"/>
        <v>0</v>
      </c>
      <c r="AO99" s="246"/>
      <c r="AP99" s="246"/>
      <c r="AQ99" s="84" t="s">
        <v>85</v>
      </c>
      <c r="AR99" s="81"/>
      <c r="AS99" s="90">
        <v>0</v>
      </c>
      <c r="AT99" s="91">
        <f t="shared" si="1"/>
        <v>0</v>
      </c>
      <c r="AU99" s="92">
        <f>'VON - VON'!P121</f>
        <v>0</v>
      </c>
      <c r="AV99" s="91">
        <f>'VON - VON'!J33</f>
        <v>0</v>
      </c>
      <c r="AW99" s="91">
        <f>'VON - VON'!J34</f>
        <v>0</v>
      </c>
      <c r="AX99" s="91">
        <f>'VON - VON'!J35</f>
        <v>0</v>
      </c>
      <c r="AY99" s="91">
        <f>'VON - VON'!J36</f>
        <v>0</v>
      </c>
      <c r="AZ99" s="91">
        <f>'VON - VON'!F33</f>
        <v>0</v>
      </c>
      <c r="BA99" s="91">
        <f>'VON - VON'!F34</f>
        <v>0</v>
      </c>
      <c r="BB99" s="91">
        <f>'VON - VON'!F35</f>
        <v>0</v>
      </c>
      <c r="BC99" s="91">
        <f>'VON - VON'!F36</f>
        <v>0</v>
      </c>
      <c r="BD99" s="93">
        <f>'VON - VON'!F37</f>
        <v>0</v>
      </c>
      <c r="BT99" s="89" t="s">
        <v>86</v>
      </c>
      <c r="BV99" s="89" t="s">
        <v>80</v>
      </c>
      <c r="BW99" s="89" t="s">
        <v>101</v>
      </c>
      <c r="BX99" s="89" t="s">
        <v>4</v>
      </c>
      <c r="CL99" s="89" t="s">
        <v>19</v>
      </c>
      <c r="CM99" s="89" t="s">
        <v>89</v>
      </c>
    </row>
    <row r="100" spans="1:91" s="2" customFormat="1" ht="30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4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  <row r="101" spans="1:91" s="2" customFormat="1" ht="6.9" customHeight="1">
      <c r="A101" s="33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34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 310 -  Dešťová kanalizace'!C2" display="/" xr:uid="{00000000-0004-0000-0000-000000000000}"/>
    <hyperlink ref="A96" location="'DSO 310.1 - Dešťová kanal...'!C2" display="/" xr:uid="{00000000-0004-0000-0000-000001000000}"/>
    <hyperlink ref="A97" location="'SO 320 - Přeložka jednotn...'!C2" display="/" xr:uid="{00000000-0004-0000-0000-000002000000}"/>
    <hyperlink ref="A98" location="'SO 330 - Přeložka vodovodu'!C2" display="/" xr:uid="{00000000-0004-0000-0000-000003000000}"/>
    <hyperlink ref="A99" location="'VON - VO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23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94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4"/>
      <c r="L2" s="268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8" t="s">
        <v>87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89</v>
      </c>
    </row>
    <row r="4" spans="1:46" s="1" customFormat="1" ht="24.9" customHeight="1">
      <c r="B4" s="21"/>
      <c r="D4" s="22" t="s">
        <v>102</v>
      </c>
      <c r="I4" s="94"/>
      <c r="L4" s="21"/>
      <c r="M4" s="96" t="s">
        <v>10</v>
      </c>
      <c r="AT4" s="18" t="s">
        <v>3</v>
      </c>
    </row>
    <row r="5" spans="1:46" s="1" customFormat="1" ht="6.9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9" t="str">
        <f>'Rekapitulace stavby'!K6</f>
        <v>III/18047 x III/18025 - Losiná - průtah - rekonstrukce</v>
      </c>
      <c r="F7" s="270"/>
      <c r="G7" s="270"/>
      <c r="H7" s="270"/>
      <c r="I7" s="94"/>
      <c r="L7" s="21"/>
    </row>
    <row r="8" spans="1:46" s="2" customFormat="1" ht="12" customHeight="1">
      <c r="A8" s="33"/>
      <c r="B8" s="34"/>
      <c r="C8" s="33"/>
      <c r="D8" s="28" t="s">
        <v>103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0" t="s">
        <v>104</v>
      </c>
      <c r="F9" s="271"/>
      <c r="G9" s="271"/>
      <c r="H9" s="271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88</v>
      </c>
      <c r="G11" s="33"/>
      <c r="H11" s="33"/>
      <c r="I11" s="98" t="s">
        <v>20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98" t="s">
        <v>23</v>
      </c>
      <c r="J12" s="56" t="str">
        <f>'Rekapitulace stavby'!AN8</f>
        <v>8. 2. 2020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98" t="s">
        <v>26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98" t="s">
        <v>28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26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2" t="str">
        <f>'Rekapitulace stavby'!E14</f>
        <v>Vyplň údaj</v>
      </c>
      <c r="F18" s="252"/>
      <c r="G18" s="252"/>
      <c r="H18" s="252"/>
      <c r="I18" s="9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26</v>
      </c>
      <c r="J20" s="26" t="s">
        <v>35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36</v>
      </c>
      <c r="F21" s="33"/>
      <c r="G21" s="33"/>
      <c r="H21" s="33"/>
      <c r="I21" s="98" t="s">
        <v>28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26</v>
      </c>
      <c r="J23" s="26" t="s">
        <v>35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36</v>
      </c>
      <c r="F24" s="33"/>
      <c r="G24" s="33"/>
      <c r="H24" s="33"/>
      <c r="I24" s="9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37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57" t="s">
        <v>1</v>
      </c>
      <c r="F27" s="257"/>
      <c r="G27" s="257"/>
      <c r="H27" s="257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42</v>
      </c>
      <c r="E33" s="28" t="s">
        <v>43</v>
      </c>
      <c r="F33" s="107">
        <f>ROUND((SUM(BE127:BE1122)),  2)</f>
        <v>0</v>
      </c>
      <c r="G33" s="33"/>
      <c r="H33" s="33"/>
      <c r="I33" s="108">
        <v>0.21</v>
      </c>
      <c r="J33" s="107">
        <f>ROUND(((SUM(BE127:BE1122))*I33),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44</v>
      </c>
      <c r="F34" s="107">
        <f>ROUND((SUM(BF127:BF1122)),  2)</f>
        <v>0</v>
      </c>
      <c r="G34" s="33"/>
      <c r="H34" s="33"/>
      <c r="I34" s="108">
        <v>0.15</v>
      </c>
      <c r="J34" s="107">
        <f>ROUND(((SUM(BF127:BF1122))*I34),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45</v>
      </c>
      <c r="F35" s="107">
        <f>ROUND((SUM(BG127:BG1122)),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46</v>
      </c>
      <c r="F36" s="107">
        <f>ROUND((SUM(BH127:BH1122)),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47</v>
      </c>
      <c r="F37" s="107">
        <f>ROUND((SUM(BI127:BI1122)),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9" t="str">
        <f>E7</f>
        <v>III/18047 x III/18025 - Losiná - průtah - rekonstrukce</v>
      </c>
      <c r="F85" s="270"/>
      <c r="G85" s="270"/>
      <c r="H85" s="270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103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0" t="str">
        <f>E9</f>
        <v>SO 310 -  Dešťová kanalizace</v>
      </c>
      <c r="F87" s="271"/>
      <c r="G87" s="271"/>
      <c r="H87" s="271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>Losiná</v>
      </c>
      <c r="G89" s="33"/>
      <c r="H89" s="33"/>
      <c r="I89" s="98" t="s">
        <v>23</v>
      </c>
      <c r="J89" s="56" t="str">
        <f>IF(J12="","",J12)</f>
        <v>8. 2. 2020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25</v>
      </c>
      <c r="D91" s="33"/>
      <c r="E91" s="33"/>
      <c r="F91" s="26" t="str">
        <f>E15</f>
        <v>SÚS PK a Obec Losiná</v>
      </c>
      <c r="G91" s="33"/>
      <c r="H91" s="33"/>
      <c r="I91" s="98" t="s">
        <v>31</v>
      </c>
      <c r="J91" s="31" t="str">
        <f>E21</f>
        <v>Ing. Zdeněk Bláha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Ing. Zdeněk Bláha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106</v>
      </c>
      <c r="D94" s="109"/>
      <c r="E94" s="109"/>
      <c r="F94" s="109"/>
      <c r="G94" s="109"/>
      <c r="H94" s="109"/>
      <c r="I94" s="124"/>
      <c r="J94" s="125" t="s">
        <v>107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26" t="s">
        <v>108</v>
      </c>
      <c r="D96" s="33"/>
      <c r="E96" s="33"/>
      <c r="F96" s="33"/>
      <c r="G96" s="33"/>
      <c r="H96" s="33"/>
      <c r="I96" s="97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109</v>
      </c>
    </row>
    <row r="97" spans="1:31" s="9" customFormat="1" ht="24.9" customHeight="1">
      <c r="B97" s="127"/>
      <c r="D97" s="128" t="s">
        <v>110</v>
      </c>
      <c r="E97" s="129"/>
      <c r="F97" s="129"/>
      <c r="G97" s="129"/>
      <c r="H97" s="129"/>
      <c r="I97" s="130"/>
      <c r="J97" s="131">
        <f>J128</f>
        <v>0</v>
      </c>
      <c r="L97" s="127"/>
    </row>
    <row r="98" spans="1:31" s="10" customFormat="1" ht="19.95" customHeight="1">
      <c r="B98" s="132"/>
      <c r="D98" s="133" t="s">
        <v>111</v>
      </c>
      <c r="E98" s="134"/>
      <c r="F98" s="134"/>
      <c r="G98" s="134"/>
      <c r="H98" s="134"/>
      <c r="I98" s="135"/>
      <c r="J98" s="136">
        <f>J129</f>
        <v>0</v>
      </c>
      <c r="L98" s="132"/>
    </row>
    <row r="99" spans="1:31" s="10" customFormat="1" ht="19.95" customHeight="1">
      <c r="B99" s="132"/>
      <c r="D99" s="133" t="s">
        <v>112</v>
      </c>
      <c r="E99" s="134"/>
      <c r="F99" s="134"/>
      <c r="G99" s="134"/>
      <c r="H99" s="134"/>
      <c r="I99" s="135"/>
      <c r="J99" s="136">
        <f>J542</f>
        <v>0</v>
      </c>
      <c r="L99" s="132"/>
    </row>
    <row r="100" spans="1:31" s="10" customFormat="1" ht="19.95" customHeight="1">
      <c r="B100" s="132"/>
      <c r="D100" s="133" t="s">
        <v>113</v>
      </c>
      <c r="E100" s="134"/>
      <c r="F100" s="134"/>
      <c r="G100" s="134"/>
      <c r="H100" s="134"/>
      <c r="I100" s="135"/>
      <c r="J100" s="136">
        <f>J597</f>
        <v>0</v>
      </c>
      <c r="L100" s="132"/>
    </row>
    <row r="101" spans="1:31" s="10" customFormat="1" ht="19.95" customHeight="1">
      <c r="B101" s="132"/>
      <c r="D101" s="133" t="s">
        <v>114</v>
      </c>
      <c r="E101" s="134"/>
      <c r="F101" s="134"/>
      <c r="G101" s="134"/>
      <c r="H101" s="134"/>
      <c r="I101" s="135"/>
      <c r="J101" s="136">
        <f>J711</f>
        <v>0</v>
      </c>
      <c r="L101" s="132"/>
    </row>
    <row r="102" spans="1:31" s="10" customFormat="1" ht="19.95" customHeight="1">
      <c r="B102" s="132"/>
      <c r="D102" s="133" t="s">
        <v>115</v>
      </c>
      <c r="E102" s="134"/>
      <c r="F102" s="134"/>
      <c r="G102" s="134"/>
      <c r="H102" s="134"/>
      <c r="I102" s="135"/>
      <c r="J102" s="136">
        <f>J737</f>
        <v>0</v>
      </c>
      <c r="L102" s="132"/>
    </row>
    <row r="103" spans="1:31" s="10" customFormat="1" ht="19.95" customHeight="1">
      <c r="B103" s="132"/>
      <c r="D103" s="133" t="s">
        <v>116</v>
      </c>
      <c r="E103" s="134"/>
      <c r="F103" s="134"/>
      <c r="G103" s="134"/>
      <c r="H103" s="134"/>
      <c r="I103" s="135"/>
      <c r="J103" s="136">
        <f>J989</f>
        <v>0</v>
      </c>
      <c r="L103" s="132"/>
    </row>
    <row r="104" spans="1:31" s="10" customFormat="1" ht="19.95" customHeight="1">
      <c r="B104" s="132"/>
      <c r="D104" s="133" t="s">
        <v>117</v>
      </c>
      <c r="E104" s="134"/>
      <c r="F104" s="134"/>
      <c r="G104" s="134"/>
      <c r="H104" s="134"/>
      <c r="I104" s="135"/>
      <c r="J104" s="136">
        <f>J1024</f>
        <v>0</v>
      </c>
      <c r="L104" s="132"/>
    </row>
    <row r="105" spans="1:31" s="10" customFormat="1" ht="19.95" customHeight="1">
      <c r="B105" s="132"/>
      <c r="D105" s="133" t="s">
        <v>118</v>
      </c>
      <c r="E105" s="134"/>
      <c r="F105" s="134"/>
      <c r="G105" s="134"/>
      <c r="H105" s="134"/>
      <c r="I105" s="135"/>
      <c r="J105" s="136">
        <f>J1062</f>
        <v>0</v>
      </c>
      <c r="L105" s="132"/>
    </row>
    <row r="106" spans="1:31" s="9" customFormat="1" ht="24.9" customHeight="1">
      <c r="B106" s="127"/>
      <c r="D106" s="128" t="s">
        <v>119</v>
      </c>
      <c r="E106" s="129"/>
      <c r="F106" s="129"/>
      <c r="G106" s="129"/>
      <c r="H106" s="129"/>
      <c r="I106" s="130"/>
      <c r="J106" s="131">
        <f>J1065</f>
        <v>0</v>
      </c>
      <c r="L106" s="127"/>
    </row>
    <row r="107" spans="1:31" s="10" customFormat="1" ht="19.95" customHeight="1">
      <c r="B107" s="132"/>
      <c r="D107" s="133" t="s">
        <v>120</v>
      </c>
      <c r="E107" s="134"/>
      <c r="F107" s="134"/>
      <c r="G107" s="134"/>
      <c r="H107" s="134"/>
      <c r="I107" s="135"/>
      <c r="J107" s="136">
        <f>J1066</f>
        <v>0</v>
      </c>
      <c r="L107" s="132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>
      <c r="A109" s="33"/>
      <c r="B109" s="48"/>
      <c r="C109" s="49"/>
      <c r="D109" s="49"/>
      <c r="E109" s="49"/>
      <c r="F109" s="49"/>
      <c r="G109" s="49"/>
      <c r="H109" s="49"/>
      <c r="I109" s="121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" customHeight="1">
      <c r="A113" s="33"/>
      <c r="B113" s="50"/>
      <c r="C113" s="51"/>
      <c r="D113" s="51"/>
      <c r="E113" s="51"/>
      <c r="F113" s="51"/>
      <c r="G113" s="51"/>
      <c r="H113" s="51"/>
      <c r="I113" s="122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" customHeight="1">
      <c r="A114" s="33"/>
      <c r="B114" s="34"/>
      <c r="C114" s="22" t="s">
        <v>121</v>
      </c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69" t="str">
        <f>E7</f>
        <v>III/18047 x III/18025 - Losiná - průtah - rekonstrukce</v>
      </c>
      <c r="F117" s="270"/>
      <c r="G117" s="270"/>
      <c r="H117" s="270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103</v>
      </c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30" t="str">
        <f>E9</f>
        <v>SO 310 -  Dešťová kanalizace</v>
      </c>
      <c r="F119" s="271"/>
      <c r="G119" s="271"/>
      <c r="H119" s="271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21</v>
      </c>
      <c r="D121" s="33"/>
      <c r="E121" s="33"/>
      <c r="F121" s="26" t="str">
        <f>F12</f>
        <v>Losiná</v>
      </c>
      <c r="G121" s="33"/>
      <c r="H121" s="33"/>
      <c r="I121" s="98" t="s">
        <v>23</v>
      </c>
      <c r="J121" s="56" t="str">
        <f>IF(J12="","",J12)</f>
        <v>8. 2. 2020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" customHeight="1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25</v>
      </c>
      <c r="D123" s="33"/>
      <c r="E123" s="33"/>
      <c r="F123" s="26" t="str">
        <f>E15</f>
        <v>SÚS PK a Obec Losiná</v>
      </c>
      <c r="G123" s="33"/>
      <c r="H123" s="33"/>
      <c r="I123" s="98" t="s">
        <v>31</v>
      </c>
      <c r="J123" s="31" t="str">
        <f>E21</f>
        <v>Ing. Zdeněk Bláha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15" customHeight="1">
      <c r="A124" s="33"/>
      <c r="B124" s="34"/>
      <c r="C124" s="28" t="s">
        <v>29</v>
      </c>
      <c r="D124" s="33"/>
      <c r="E124" s="33"/>
      <c r="F124" s="26" t="str">
        <f>IF(E18="","",E18)</f>
        <v>Vyplň údaj</v>
      </c>
      <c r="G124" s="33"/>
      <c r="H124" s="33"/>
      <c r="I124" s="98" t="s">
        <v>34</v>
      </c>
      <c r="J124" s="31" t="str">
        <f>E24</f>
        <v>Ing. Zdeněk Bláha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37"/>
      <c r="B126" s="138"/>
      <c r="C126" s="139" t="s">
        <v>122</v>
      </c>
      <c r="D126" s="140" t="s">
        <v>63</v>
      </c>
      <c r="E126" s="140" t="s">
        <v>59</v>
      </c>
      <c r="F126" s="140" t="s">
        <v>60</v>
      </c>
      <c r="G126" s="140" t="s">
        <v>123</v>
      </c>
      <c r="H126" s="140" t="s">
        <v>124</v>
      </c>
      <c r="I126" s="141" t="s">
        <v>125</v>
      </c>
      <c r="J126" s="142" t="s">
        <v>107</v>
      </c>
      <c r="K126" s="143" t="s">
        <v>126</v>
      </c>
      <c r="L126" s="144"/>
      <c r="M126" s="63" t="s">
        <v>1</v>
      </c>
      <c r="N126" s="64" t="s">
        <v>42</v>
      </c>
      <c r="O126" s="64" t="s">
        <v>127</v>
      </c>
      <c r="P126" s="64" t="s">
        <v>128</v>
      </c>
      <c r="Q126" s="64" t="s">
        <v>129</v>
      </c>
      <c r="R126" s="64" t="s">
        <v>130</v>
      </c>
      <c r="S126" s="64" t="s">
        <v>131</v>
      </c>
      <c r="T126" s="65" t="s">
        <v>132</v>
      </c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</row>
    <row r="127" spans="1:63" s="2" customFormat="1" ht="22.8" customHeight="1">
      <c r="A127" s="33"/>
      <c r="B127" s="34"/>
      <c r="C127" s="70" t="s">
        <v>133</v>
      </c>
      <c r="D127" s="33"/>
      <c r="E127" s="33"/>
      <c r="F127" s="33"/>
      <c r="G127" s="33"/>
      <c r="H127" s="33"/>
      <c r="I127" s="97"/>
      <c r="J127" s="145">
        <f>BK127</f>
        <v>0</v>
      </c>
      <c r="K127" s="33"/>
      <c r="L127" s="34"/>
      <c r="M127" s="66"/>
      <c r="N127" s="57"/>
      <c r="O127" s="67"/>
      <c r="P127" s="146">
        <f>P128+P1065</f>
        <v>0</v>
      </c>
      <c r="Q127" s="67"/>
      <c r="R127" s="146">
        <f>R128+R1065</f>
        <v>1892.8449846100002</v>
      </c>
      <c r="S127" s="67"/>
      <c r="T127" s="147">
        <f>T128+T1065</f>
        <v>416.18964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77</v>
      </c>
      <c r="AU127" s="18" t="s">
        <v>109</v>
      </c>
      <c r="BK127" s="148">
        <f>BK128+BK1065</f>
        <v>0</v>
      </c>
    </row>
    <row r="128" spans="1:63" s="12" customFormat="1" ht="25.95" customHeight="1">
      <c r="B128" s="149"/>
      <c r="D128" s="150" t="s">
        <v>77</v>
      </c>
      <c r="E128" s="151" t="s">
        <v>134</v>
      </c>
      <c r="F128" s="151" t="s">
        <v>135</v>
      </c>
      <c r="I128" s="152"/>
      <c r="J128" s="153">
        <f>BK128</f>
        <v>0</v>
      </c>
      <c r="L128" s="149"/>
      <c r="M128" s="154"/>
      <c r="N128" s="155"/>
      <c r="O128" s="155"/>
      <c r="P128" s="156">
        <f>P129+P542+P597+P711+P737+P989+P1024+P1062</f>
        <v>0</v>
      </c>
      <c r="Q128" s="155"/>
      <c r="R128" s="156">
        <f>R129+R542+R597+R711+R737+R989+R1024+R1062</f>
        <v>1890.8942493500001</v>
      </c>
      <c r="S128" s="155"/>
      <c r="T128" s="157">
        <f>T129+T542+T597+T711+T737+T989+T1024+T1062</f>
        <v>416.18964</v>
      </c>
      <c r="AR128" s="150" t="s">
        <v>86</v>
      </c>
      <c r="AT128" s="158" t="s">
        <v>77</v>
      </c>
      <c r="AU128" s="158" t="s">
        <v>78</v>
      </c>
      <c r="AY128" s="150" t="s">
        <v>136</v>
      </c>
      <c r="BK128" s="159">
        <f>BK129+BK542+BK597+BK711+BK737+BK989+BK1024+BK1062</f>
        <v>0</v>
      </c>
    </row>
    <row r="129" spans="1:65" s="12" customFormat="1" ht="22.8" customHeight="1">
      <c r="B129" s="149"/>
      <c r="D129" s="150" t="s">
        <v>77</v>
      </c>
      <c r="E129" s="160" t="s">
        <v>86</v>
      </c>
      <c r="F129" s="160" t="s">
        <v>137</v>
      </c>
      <c r="I129" s="152"/>
      <c r="J129" s="161">
        <f>BK129</f>
        <v>0</v>
      </c>
      <c r="L129" s="149"/>
      <c r="M129" s="154"/>
      <c r="N129" s="155"/>
      <c r="O129" s="155"/>
      <c r="P129" s="156">
        <f>SUM(P130:P541)</f>
        <v>0</v>
      </c>
      <c r="Q129" s="155"/>
      <c r="R129" s="156">
        <f>SUM(R130:R541)</f>
        <v>1675.662934</v>
      </c>
      <c r="S129" s="155"/>
      <c r="T129" s="157">
        <f>SUM(T130:T541)</f>
        <v>58.559999999999995</v>
      </c>
      <c r="AR129" s="150" t="s">
        <v>86</v>
      </c>
      <c r="AT129" s="158" t="s">
        <v>77</v>
      </c>
      <c r="AU129" s="158" t="s">
        <v>86</v>
      </c>
      <c r="AY129" s="150" t="s">
        <v>136</v>
      </c>
      <c r="BK129" s="159">
        <f>SUM(BK130:BK541)</f>
        <v>0</v>
      </c>
    </row>
    <row r="130" spans="1:65" s="2" customFormat="1" ht="16.5" customHeight="1">
      <c r="A130" s="33"/>
      <c r="B130" s="162"/>
      <c r="C130" s="163" t="s">
        <v>86</v>
      </c>
      <c r="D130" s="163" t="s">
        <v>138</v>
      </c>
      <c r="E130" s="164" t="s">
        <v>139</v>
      </c>
      <c r="F130" s="165" t="s">
        <v>140</v>
      </c>
      <c r="G130" s="166" t="s">
        <v>141</v>
      </c>
      <c r="H130" s="167">
        <v>73.2</v>
      </c>
      <c r="I130" s="168"/>
      <c r="J130" s="169">
        <f>ROUND(I130*H130,2)</f>
        <v>0</v>
      </c>
      <c r="K130" s="170"/>
      <c r="L130" s="34"/>
      <c r="M130" s="171" t="s">
        <v>1</v>
      </c>
      <c r="N130" s="172" t="s">
        <v>43</v>
      </c>
      <c r="O130" s="59"/>
      <c r="P130" s="173">
        <f>O130*H130</f>
        <v>0</v>
      </c>
      <c r="Q130" s="173">
        <v>0</v>
      </c>
      <c r="R130" s="173">
        <f>Q130*H130</f>
        <v>0</v>
      </c>
      <c r="S130" s="173">
        <v>0.57999999999999996</v>
      </c>
      <c r="T130" s="174">
        <f>S130*H130</f>
        <v>42.455999999999996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5" t="s">
        <v>142</v>
      </c>
      <c r="AT130" s="175" t="s">
        <v>138</v>
      </c>
      <c r="AU130" s="175" t="s">
        <v>89</v>
      </c>
      <c r="AY130" s="18" t="s">
        <v>136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8" t="s">
        <v>86</v>
      </c>
      <c r="BK130" s="176">
        <f>ROUND(I130*H130,2)</f>
        <v>0</v>
      </c>
      <c r="BL130" s="18" t="s">
        <v>142</v>
      </c>
      <c r="BM130" s="175" t="s">
        <v>143</v>
      </c>
    </row>
    <row r="131" spans="1:65" s="2" customFormat="1" ht="28.8">
      <c r="A131" s="33"/>
      <c r="B131" s="34"/>
      <c r="C131" s="33"/>
      <c r="D131" s="177" t="s">
        <v>144</v>
      </c>
      <c r="E131" s="33"/>
      <c r="F131" s="178" t="s">
        <v>145</v>
      </c>
      <c r="G131" s="33"/>
      <c r="H131" s="33"/>
      <c r="I131" s="97"/>
      <c r="J131" s="33"/>
      <c r="K131" s="33"/>
      <c r="L131" s="34"/>
      <c r="M131" s="179"/>
      <c r="N131" s="180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144</v>
      </c>
      <c r="AU131" s="18" t="s">
        <v>89</v>
      </c>
    </row>
    <row r="132" spans="1:65" s="13" customFormat="1" ht="10.199999999999999">
      <c r="B132" s="181"/>
      <c r="D132" s="177" t="s">
        <v>146</v>
      </c>
      <c r="E132" s="182" t="s">
        <v>1</v>
      </c>
      <c r="F132" s="183" t="s">
        <v>147</v>
      </c>
      <c r="H132" s="182" t="s">
        <v>1</v>
      </c>
      <c r="I132" s="184"/>
      <c r="L132" s="181"/>
      <c r="M132" s="185"/>
      <c r="N132" s="186"/>
      <c r="O132" s="186"/>
      <c r="P132" s="186"/>
      <c r="Q132" s="186"/>
      <c r="R132" s="186"/>
      <c r="S132" s="186"/>
      <c r="T132" s="187"/>
      <c r="AT132" s="182" t="s">
        <v>146</v>
      </c>
      <c r="AU132" s="182" t="s">
        <v>89</v>
      </c>
      <c r="AV132" s="13" t="s">
        <v>86</v>
      </c>
      <c r="AW132" s="13" t="s">
        <v>33</v>
      </c>
      <c r="AX132" s="13" t="s">
        <v>78</v>
      </c>
      <c r="AY132" s="182" t="s">
        <v>136</v>
      </c>
    </row>
    <row r="133" spans="1:65" s="14" customFormat="1" ht="10.199999999999999">
      <c r="B133" s="188"/>
      <c r="D133" s="177" t="s">
        <v>146</v>
      </c>
      <c r="E133" s="189" t="s">
        <v>1</v>
      </c>
      <c r="F133" s="190" t="s">
        <v>148</v>
      </c>
      <c r="H133" s="191">
        <v>73.2</v>
      </c>
      <c r="I133" s="192"/>
      <c r="L133" s="188"/>
      <c r="M133" s="193"/>
      <c r="N133" s="194"/>
      <c r="O133" s="194"/>
      <c r="P133" s="194"/>
      <c r="Q133" s="194"/>
      <c r="R133" s="194"/>
      <c r="S133" s="194"/>
      <c r="T133" s="195"/>
      <c r="AT133" s="189" t="s">
        <v>146</v>
      </c>
      <c r="AU133" s="189" t="s">
        <v>89</v>
      </c>
      <c r="AV133" s="14" t="s">
        <v>89</v>
      </c>
      <c r="AW133" s="14" t="s">
        <v>33</v>
      </c>
      <c r="AX133" s="14" t="s">
        <v>78</v>
      </c>
      <c r="AY133" s="189" t="s">
        <v>136</v>
      </c>
    </row>
    <row r="134" spans="1:65" s="15" customFormat="1" ht="10.199999999999999">
      <c r="B134" s="196"/>
      <c r="D134" s="177" t="s">
        <v>146</v>
      </c>
      <c r="E134" s="197" t="s">
        <v>1</v>
      </c>
      <c r="F134" s="198" t="s">
        <v>149</v>
      </c>
      <c r="H134" s="199">
        <v>73.2</v>
      </c>
      <c r="I134" s="200"/>
      <c r="L134" s="196"/>
      <c r="M134" s="201"/>
      <c r="N134" s="202"/>
      <c r="O134" s="202"/>
      <c r="P134" s="202"/>
      <c r="Q134" s="202"/>
      <c r="R134" s="202"/>
      <c r="S134" s="202"/>
      <c r="T134" s="203"/>
      <c r="AT134" s="197" t="s">
        <v>146</v>
      </c>
      <c r="AU134" s="197" t="s">
        <v>89</v>
      </c>
      <c r="AV134" s="15" t="s">
        <v>142</v>
      </c>
      <c r="AW134" s="15" t="s">
        <v>33</v>
      </c>
      <c r="AX134" s="15" t="s">
        <v>86</v>
      </c>
      <c r="AY134" s="197" t="s">
        <v>136</v>
      </c>
    </row>
    <row r="135" spans="1:65" s="2" customFormat="1" ht="16.5" customHeight="1">
      <c r="A135" s="33"/>
      <c r="B135" s="162"/>
      <c r="C135" s="163" t="s">
        <v>89</v>
      </c>
      <c r="D135" s="163" t="s">
        <v>138</v>
      </c>
      <c r="E135" s="164" t="s">
        <v>150</v>
      </c>
      <c r="F135" s="165" t="s">
        <v>151</v>
      </c>
      <c r="G135" s="166" t="s">
        <v>141</v>
      </c>
      <c r="H135" s="167">
        <v>73.2</v>
      </c>
      <c r="I135" s="168"/>
      <c r="J135" s="169">
        <f>ROUND(I135*H135,2)</f>
        <v>0</v>
      </c>
      <c r="K135" s="170"/>
      <c r="L135" s="34"/>
      <c r="M135" s="171" t="s">
        <v>1</v>
      </c>
      <c r="N135" s="172" t="s">
        <v>43</v>
      </c>
      <c r="O135" s="59"/>
      <c r="P135" s="173">
        <f>O135*H135</f>
        <v>0</v>
      </c>
      <c r="Q135" s="173">
        <v>0</v>
      </c>
      <c r="R135" s="173">
        <f>Q135*H135</f>
        <v>0</v>
      </c>
      <c r="S135" s="173">
        <v>0.22</v>
      </c>
      <c r="T135" s="174">
        <f>S135*H135</f>
        <v>16.103999999999999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5" t="s">
        <v>142</v>
      </c>
      <c r="AT135" s="175" t="s">
        <v>138</v>
      </c>
      <c r="AU135" s="175" t="s">
        <v>89</v>
      </c>
      <c r="AY135" s="18" t="s">
        <v>136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8" t="s">
        <v>86</v>
      </c>
      <c r="BK135" s="176">
        <f>ROUND(I135*H135,2)</f>
        <v>0</v>
      </c>
      <c r="BL135" s="18" t="s">
        <v>142</v>
      </c>
      <c r="BM135" s="175" t="s">
        <v>152</v>
      </c>
    </row>
    <row r="136" spans="1:65" s="2" customFormat="1" ht="19.2">
      <c r="A136" s="33"/>
      <c r="B136" s="34"/>
      <c r="C136" s="33"/>
      <c r="D136" s="177" t="s">
        <v>144</v>
      </c>
      <c r="E136" s="33"/>
      <c r="F136" s="178" t="s">
        <v>153</v>
      </c>
      <c r="G136" s="33"/>
      <c r="H136" s="33"/>
      <c r="I136" s="97"/>
      <c r="J136" s="33"/>
      <c r="K136" s="33"/>
      <c r="L136" s="34"/>
      <c r="M136" s="179"/>
      <c r="N136" s="180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144</v>
      </c>
      <c r="AU136" s="18" t="s">
        <v>89</v>
      </c>
    </row>
    <row r="137" spans="1:65" s="13" customFormat="1" ht="10.199999999999999">
      <c r="B137" s="181"/>
      <c r="D137" s="177" t="s">
        <v>146</v>
      </c>
      <c r="E137" s="182" t="s">
        <v>1</v>
      </c>
      <c r="F137" s="183" t="s">
        <v>147</v>
      </c>
      <c r="H137" s="182" t="s">
        <v>1</v>
      </c>
      <c r="I137" s="184"/>
      <c r="L137" s="181"/>
      <c r="M137" s="185"/>
      <c r="N137" s="186"/>
      <c r="O137" s="186"/>
      <c r="P137" s="186"/>
      <c r="Q137" s="186"/>
      <c r="R137" s="186"/>
      <c r="S137" s="186"/>
      <c r="T137" s="187"/>
      <c r="AT137" s="182" t="s">
        <v>146</v>
      </c>
      <c r="AU137" s="182" t="s">
        <v>89</v>
      </c>
      <c r="AV137" s="13" t="s">
        <v>86</v>
      </c>
      <c r="AW137" s="13" t="s">
        <v>33</v>
      </c>
      <c r="AX137" s="13" t="s">
        <v>78</v>
      </c>
      <c r="AY137" s="182" t="s">
        <v>136</v>
      </c>
    </row>
    <row r="138" spans="1:65" s="14" customFormat="1" ht="10.199999999999999">
      <c r="B138" s="188"/>
      <c r="D138" s="177" t="s">
        <v>146</v>
      </c>
      <c r="E138" s="189" t="s">
        <v>1</v>
      </c>
      <c r="F138" s="190" t="s">
        <v>148</v>
      </c>
      <c r="H138" s="191">
        <v>73.2</v>
      </c>
      <c r="I138" s="192"/>
      <c r="L138" s="188"/>
      <c r="M138" s="193"/>
      <c r="N138" s="194"/>
      <c r="O138" s="194"/>
      <c r="P138" s="194"/>
      <c r="Q138" s="194"/>
      <c r="R138" s="194"/>
      <c r="S138" s="194"/>
      <c r="T138" s="195"/>
      <c r="AT138" s="189" t="s">
        <v>146</v>
      </c>
      <c r="AU138" s="189" t="s">
        <v>89</v>
      </c>
      <c r="AV138" s="14" t="s">
        <v>89</v>
      </c>
      <c r="AW138" s="14" t="s">
        <v>33</v>
      </c>
      <c r="AX138" s="14" t="s">
        <v>78</v>
      </c>
      <c r="AY138" s="189" t="s">
        <v>136</v>
      </c>
    </row>
    <row r="139" spans="1:65" s="15" customFormat="1" ht="10.199999999999999">
      <c r="B139" s="196"/>
      <c r="D139" s="177" t="s">
        <v>146</v>
      </c>
      <c r="E139" s="197" t="s">
        <v>1</v>
      </c>
      <c r="F139" s="198" t="s">
        <v>149</v>
      </c>
      <c r="H139" s="199">
        <v>73.2</v>
      </c>
      <c r="I139" s="200"/>
      <c r="L139" s="196"/>
      <c r="M139" s="201"/>
      <c r="N139" s="202"/>
      <c r="O139" s="202"/>
      <c r="P139" s="202"/>
      <c r="Q139" s="202"/>
      <c r="R139" s="202"/>
      <c r="S139" s="202"/>
      <c r="T139" s="203"/>
      <c r="AT139" s="197" t="s">
        <v>146</v>
      </c>
      <c r="AU139" s="197" t="s">
        <v>89</v>
      </c>
      <c r="AV139" s="15" t="s">
        <v>142</v>
      </c>
      <c r="AW139" s="15" t="s">
        <v>33</v>
      </c>
      <c r="AX139" s="15" t="s">
        <v>86</v>
      </c>
      <c r="AY139" s="197" t="s">
        <v>136</v>
      </c>
    </row>
    <row r="140" spans="1:65" s="2" customFormat="1" ht="16.5" customHeight="1">
      <c r="A140" s="33"/>
      <c r="B140" s="162"/>
      <c r="C140" s="163" t="s">
        <v>154</v>
      </c>
      <c r="D140" s="163" t="s">
        <v>138</v>
      </c>
      <c r="E140" s="164" t="s">
        <v>155</v>
      </c>
      <c r="F140" s="165" t="s">
        <v>156</v>
      </c>
      <c r="G140" s="166" t="s">
        <v>157</v>
      </c>
      <c r="H140" s="167">
        <v>4800</v>
      </c>
      <c r="I140" s="168"/>
      <c r="J140" s="169">
        <f>ROUND(I140*H140,2)</f>
        <v>0</v>
      </c>
      <c r="K140" s="170"/>
      <c r="L140" s="34"/>
      <c r="M140" s="171" t="s">
        <v>1</v>
      </c>
      <c r="N140" s="172" t="s">
        <v>43</v>
      </c>
      <c r="O140" s="59"/>
      <c r="P140" s="173">
        <f>O140*H140</f>
        <v>0</v>
      </c>
      <c r="Q140" s="173">
        <v>3.0000000000000001E-5</v>
      </c>
      <c r="R140" s="173">
        <f>Q140*H140</f>
        <v>0.14400000000000002</v>
      </c>
      <c r="S140" s="173">
        <v>0</v>
      </c>
      <c r="T140" s="17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5" t="s">
        <v>142</v>
      </c>
      <c r="AT140" s="175" t="s">
        <v>138</v>
      </c>
      <c r="AU140" s="175" t="s">
        <v>89</v>
      </c>
      <c r="AY140" s="18" t="s">
        <v>136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8" t="s">
        <v>86</v>
      </c>
      <c r="BK140" s="176">
        <f>ROUND(I140*H140,2)</f>
        <v>0</v>
      </c>
      <c r="BL140" s="18" t="s">
        <v>142</v>
      </c>
      <c r="BM140" s="175" t="s">
        <v>158</v>
      </c>
    </row>
    <row r="141" spans="1:65" s="2" customFormat="1" ht="10.199999999999999">
      <c r="A141" s="33"/>
      <c r="B141" s="34"/>
      <c r="C141" s="33"/>
      <c r="D141" s="177" t="s">
        <v>144</v>
      </c>
      <c r="E141" s="33"/>
      <c r="F141" s="178" t="s">
        <v>159</v>
      </c>
      <c r="G141" s="33"/>
      <c r="H141" s="33"/>
      <c r="I141" s="97"/>
      <c r="J141" s="33"/>
      <c r="K141" s="33"/>
      <c r="L141" s="34"/>
      <c r="M141" s="179"/>
      <c r="N141" s="180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144</v>
      </c>
      <c r="AU141" s="18" t="s">
        <v>89</v>
      </c>
    </row>
    <row r="142" spans="1:65" s="14" customFormat="1" ht="10.199999999999999">
      <c r="B142" s="188"/>
      <c r="D142" s="177" t="s">
        <v>146</v>
      </c>
      <c r="E142" s="189" t="s">
        <v>1</v>
      </c>
      <c r="F142" s="190" t="s">
        <v>160</v>
      </c>
      <c r="H142" s="191">
        <v>4800</v>
      </c>
      <c r="I142" s="192"/>
      <c r="L142" s="188"/>
      <c r="M142" s="193"/>
      <c r="N142" s="194"/>
      <c r="O142" s="194"/>
      <c r="P142" s="194"/>
      <c r="Q142" s="194"/>
      <c r="R142" s="194"/>
      <c r="S142" s="194"/>
      <c r="T142" s="195"/>
      <c r="AT142" s="189" t="s">
        <v>146</v>
      </c>
      <c r="AU142" s="189" t="s">
        <v>89</v>
      </c>
      <c r="AV142" s="14" t="s">
        <v>89</v>
      </c>
      <c r="AW142" s="14" t="s">
        <v>33</v>
      </c>
      <c r="AX142" s="14" t="s">
        <v>86</v>
      </c>
      <c r="AY142" s="189" t="s">
        <v>136</v>
      </c>
    </row>
    <row r="143" spans="1:65" s="2" customFormat="1" ht="16.5" customHeight="1">
      <c r="A143" s="33"/>
      <c r="B143" s="162"/>
      <c r="C143" s="163" t="s">
        <v>142</v>
      </c>
      <c r="D143" s="163" t="s">
        <v>138</v>
      </c>
      <c r="E143" s="164" t="s">
        <v>161</v>
      </c>
      <c r="F143" s="165" t="s">
        <v>162</v>
      </c>
      <c r="G143" s="166" t="s">
        <v>163</v>
      </c>
      <c r="H143" s="167">
        <v>600</v>
      </c>
      <c r="I143" s="168"/>
      <c r="J143" s="169">
        <f>ROUND(I143*H143,2)</f>
        <v>0</v>
      </c>
      <c r="K143" s="170"/>
      <c r="L143" s="34"/>
      <c r="M143" s="171" t="s">
        <v>1</v>
      </c>
      <c r="N143" s="172" t="s">
        <v>43</v>
      </c>
      <c r="O143" s="59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5" t="s">
        <v>142</v>
      </c>
      <c r="AT143" s="175" t="s">
        <v>138</v>
      </c>
      <c r="AU143" s="175" t="s">
        <v>89</v>
      </c>
      <c r="AY143" s="18" t="s">
        <v>136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8" t="s">
        <v>86</v>
      </c>
      <c r="BK143" s="176">
        <f>ROUND(I143*H143,2)</f>
        <v>0</v>
      </c>
      <c r="BL143" s="18" t="s">
        <v>142</v>
      </c>
      <c r="BM143" s="175" t="s">
        <v>164</v>
      </c>
    </row>
    <row r="144" spans="1:65" s="2" customFormat="1" ht="10.199999999999999">
      <c r="A144" s="33"/>
      <c r="B144" s="34"/>
      <c r="C144" s="33"/>
      <c r="D144" s="177" t="s">
        <v>144</v>
      </c>
      <c r="E144" s="33"/>
      <c r="F144" s="178" t="s">
        <v>165</v>
      </c>
      <c r="G144" s="33"/>
      <c r="H144" s="33"/>
      <c r="I144" s="97"/>
      <c r="J144" s="33"/>
      <c r="K144" s="33"/>
      <c r="L144" s="34"/>
      <c r="M144" s="179"/>
      <c r="N144" s="180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144</v>
      </c>
      <c r="AU144" s="18" t="s">
        <v>89</v>
      </c>
    </row>
    <row r="145" spans="1:65" s="14" customFormat="1" ht="10.199999999999999">
      <c r="B145" s="188"/>
      <c r="D145" s="177" t="s">
        <v>146</v>
      </c>
      <c r="E145" s="189" t="s">
        <v>1</v>
      </c>
      <c r="F145" s="190" t="s">
        <v>166</v>
      </c>
      <c r="H145" s="191">
        <v>600</v>
      </c>
      <c r="I145" s="192"/>
      <c r="L145" s="188"/>
      <c r="M145" s="193"/>
      <c r="N145" s="194"/>
      <c r="O145" s="194"/>
      <c r="P145" s="194"/>
      <c r="Q145" s="194"/>
      <c r="R145" s="194"/>
      <c r="S145" s="194"/>
      <c r="T145" s="195"/>
      <c r="AT145" s="189" t="s">
        <v>146</v>
      </c>
      <c r="AU145" s="189" t="s">
        <v>89</v>
      </c>
      <c r="AV145" s="14" t="s">
        <v>89</v>
      </c>
      <c r="AW145" s="14" t="s">
        <v>33</v>
      </c>
      <c r="AX145" s="14" t="s">
        <v>86</v>
      </c>
      <c r="AY145" s="189" t="s">
        <v>136</v>
      </c>
    </row>
    <row r="146" spans="1:65" s="2" customFormat="1" ht="16.5" customHeight="1">
      <c r="A146" s="33"/>
      <c r="B146" s="162"/>
      <c r="C146" s="163" t="s">
        <v>167</v>
      </c>
      <c r="D146" s="163" t="s">
        <v>138</v>
      </c>
      <c r="E146" s="164" t="s">
        <v>168</v>
      </c>
      <c r="F146" s="165" t="s">
        <v>169</v>
      </c>
      <c r="G146" s="166" t="s">
        <v>170</v>
      </c>
      <c r="H146" s="167">
        <v>33.799999999999997</v>
      </c>
      <c r="I146" s="168"/>
      <c r="J146" s="169">
        <f>ROUND(I146*H146,2)</f>
        <v>0</v>
      </c>
      <c r="K146" s="170"/>
      <c r="L146" s="34"/>
      <c r="M146" s="171" t="s">
        <v>1</v>
      </c>
      <c r="N146" s="172" t="s">
        <v>43</v>
      </c>
      <c r="O146" s="59"/>
      <c r="P146" s="173">
        <f>O146*H146</f>
        <v>0</v>
      </c>
      <c r="Q146" s="173">
        <v>8.6800000000000002E-3</v>
      </c>
      <c r="R146" s="173">
        <f>Q146*H146</f>
        <v>0.29338399999999998</v>
      </c>
      <c r="S146" s="173">
        <v>0</v>
      </c>
      <c r="T146" s="17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5" t="s">
        <v>142</v>
      </c>
      <c r="AT146" s="175" t="s">
        <v>138</v>
      </c>
      <c r="AU146" s="175" t="s">
        <v>89</v>
      </c>
      <c r="AY146" s="18" t="s">
        <v>136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8" t="s">
        <v>86</v>
      </c>
      <c r="BK146" s="176">
        <f>ROUND(I146*H146,2)</f>
        <v>0</v>
      </c>
      <c r="BL146" s="18" t="s">
        <v>142</v>
      </c>
      <c r="BM146" s="175" t="s">
        <v>171</v>
      </c>
    </row>
    <row r="147" spans="1:65" s="2" customFormat="1" ht="28.8">
      <c r="A147" s="33"/>
      <c r="B147" s="34"/>
      <c r="C147" s="33"/>
      <c r="D147" s="177" t="s">
        <v>144</v>
      </c>
      <c r="E147" s="33"/>
      <c r="F147" s="178" t="s">
        <v>172</v>
      </c>
      <c r="G147" s="33"/>
      <c r="H147" s="33"/>
      <c r="I147" s="97"/>
      <c r="J147" s="33"/>
      <c r="K147" s="33"/>
      <c r="L147" s="34"/>
      <c r="M147" s="179"/>
      <c r="N147" s="180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144</v>
      </c>
      <c r="AU147" s="18" t="s">
        <v>89</v>
      </c>
    </row>
    <row r="148" spans="1:65" s="13" customFormat="1" ht="10.199999999999999">
      <c r="B148" s="181"/>
      <c r="D148" s="177" t="s">
        <v>146</v>
      </c>
      <c r="E148" s="182" t="s">
        <v>1</v>
      </c>
      <c r="F148" s="183" t="s">
        <v>173</v>
      </c>
      <c r="H148" s="182" t="s">
        <v>1</v>
      </c>
      <c r="I148" s="184"/>
      <c r="L148" s="181"/>
      <c r="M148" s="185"/>
      <c r="N148" s="186"/>
      <c r="O148" s="186"/>
      <c r="P148" s="186"/>
      <c r="Q148" s="186"/>
      <c r="R148" s="186"/>
      <c r="S148" s="186"/>
      <c r="T148" s="187"/>
      <c r="AT148" s="182" t="s">
        <v>146</v>
      </c>
      <c r="AU148" s="182" t="s">
        <v>89</v>
      </c>
      <c r="AV148" s="13" t="s">
        <v>86</v>
      </c>
      <c r="AW148" s="13" t="s">
        <v>33</v>
      </c>
      <c r="AX148" s="13" t="s">
        <v>78</v>
      </c>
      <c r="AY148" s="182" t="s">
        <v>136</v>
      </c>
    </row>
    <row r="149" spans="1:65" s="14" customFormat="1" ht="10.199999999999999">
      <c r="B149" s="188"/>
      <c r="D149" s="177" t="s">
        <v>146</v>
      </c>
      <c r="E149" s="189" t="s">
        <v>1</v>
      </c>
      <c r="F149" s="190" t="s">
        <v>174</v>
      </c>
      <c r="H149" s="191">
        <v>4.2</v>
      </c>
      <c r="I149" s="192"/>
      <c r="L149" s="188"/>
      <c r="M149" s="193"/>
      <c r="N149" s="194"/>
      <c r="O149" s="194"/>
      <c r="P149" s="194"/>
      <c r="Q149" s="194"/>
      <c r="R149" s="194"/>
      <c r="S149" s="194"/>
      <c r="T149" s="195"/>
      <c r="AT149" s="189" t="s">
        <v>146</v>
      </c>
      <c r="AU149" s="189" t="s">
        <v>89</v>
      </c>
      <c r="AV149" s="14" t="s">
        <v>89</v>
      </c>
      <c r="AW149" s="14" t="s">
        <v>33</v>
      </c>
      <c r="AX149" s="14" t="s">
        <v>78</v>
      </c>
      <c r="AY149" s="189" t="s">
        <v>136</v>
      </c>
    </row>
    <row r="150" spans="1:65" s="14" customFormat="1" ht="10.199999999999999">
      <c r="B150" s="188"/>
      <c r="D150" s="177" t="s">
        <v>146</v>
      </c>
      <c r="E150" s="189" t="s">
        <v>1</v>
      </c>
      <c r="F150" s="190" t="s">
        <v>175</v>
      </c>
      <c r="H150" s="191">
        <v>3.15</v>
      </c>
      <c r="I150" s="192"/>
      <c r="L150" s="188"/>
      <c r="M150" s="193"/>
      <c r="N150" s="194"/>
      <c r="O150" s="194"/>
      <c r="P150" s="194"/>
      <c r="Q150" s="194"/>
      <c r="R150" s="194"/>
      <c r="S150" s="194"/>
      <c r="T150" s="195"/>
      <c r="AT150" s="189" t="s">
        <v>146</v>
      </c>
      <c r="AU150" s="189" t="s">
        <v>89</v>
      </c>
      <c r="AV150" s="14" t="s">
        <v>89</v>
      </c>
      <c r="AW150" s="14" t="s">
        <v>33</v>
      </c>
      <c r="AX150" s="14" t="s">
        <v>78</v>
      </c>
      <c r="AY150" s="189" t="s">
        <v>136</v>
      </c>
    </row>
    <row r="151" spans="1:65" s="14" customFormat="1" ht="10.199999999999999">
      <c r="B151" s="188"/>
      <c r="D151" s="177" t="s">
        <v>146</v>
      </c>
      <c r="E151" s="189" t="s">
        <v>1</v>
      </c>
      <c r="F151" s="190" t="s">
        <v>176</v>
      </c>
      <c r="H151" s="191">
        <v>1.05</v>
      </c>
      <c r="I151" s="192"/>
      <c r="L151" s="188"/>
      <c r="M151" s="193"/>
      <c r="N151" s="194"/>
      <c r="O151" s="194"/>
      <c r="P151" s="194"/>
      <c r="Q151" s="194"/>
      <c r="R151" s="194"/>
      <c r="S151" s="194"/>
      <c r="T151" s="195"/>
      <c r="AT151" s="189" t="s">
        <v>146</v>
      </c>
      <c r="AU151" s="189" t="s">
        <v>89</v>
      </c>
      <c r="AV151" s="14" t="s">
        <v>89</v>
      </c>
      <c r="AW151" s="14" t="s">
        <v>33</v>
      </c>
      <c r="AX151" s="14" t="s">
        <v>78</v>
      </c>
      <c r="AY151" s="189" t="s">
        <v>136</v>
      </c>
    </row>
    <row r="152" spans="1:65" s="14" customFormat="1" ht="10.199999999999999">
      <c r="B152" s="188"/>
      <c r="D152" s="177" t="s">
        <v>146</v>
      </c>
      <c r="E152" s="189" t="s">
        <v>1</v>
      </c>
      <c r="F152" s="190" t="s">
        <v>177</v>
      </c>
      <c r="H152" s="191">
        <v>1.05</v>
      </c>
      <c r="I152" s="192"/>
      <c r="L152" s="188"/>
      <c r="M152" s="193"/>
      <c r="N152" s="194"/>
      <c r="O152" s="194"/>
      <c r="P152" s="194"/>
      <c r="Q152" s="194"/>
      <c r="R152" s="194"/>
      <c r="S152" s="194"/>
      <c r="T152" s="195"/>
      <c r="AT152" s="189" t="s">
        <v>146</v>
      </c>
      <c r="AU152" s="189" t="s">
        <v>89</v>
      </c>
      <c r="AV152" s="14" t="s">
        <v>89</v>
      </c>
      <c r="AW152" s="14" t="s">
        <v>33</v>
      </c>
      <c r="AX152" s="14" t="s">
        <v>78</v>
      </c>
      <c r="AY152" s="189" t="s">
        <v>136</v>
      </c>
    </row>
    <row r="153" spans="1:65" s="16" customFormat="1" ht="10.199999999999999">
      <c r="B153" s="204"/>
      <c r="D153" s="177" t="s">
        <v>146</v>
      </c>
      <c r="E153" s="205" t="s">
        <v>1</v>
      </c>
      <c r="F153" s="206" t="s">
        <v>178</v>
      </c>
      <c r="H153" s="207">
        <v>9.4500000000000011</v>
      </c>
      <c r="I153" s="208"/>
      <c r="L153" s="204"/>
      <c r="M153" s="209"/>
      <c r="N153" s="210"/>
      <c r="O153" s="210"/>
      <c r="P153" s="210"/>
      <c r="Q153" s="210"/>
      <c r="R153" s="210"/>
      <c r="S153" s="210"/>
      <c r="T153" s="211"/>
      <c r="AT153" s="205" t="s">
        <v>146</v>
      </c>
      <c r="AU153" s="205" t="s">
        <v>89</v>
      </c>
      <c r="AV153" s="16" t="s">
        <v>154</v>
      </c>
      <c r="AW153" s="16" t="s">
        <v>33</v>
      </c>
      <c r="AX153" s="16" t="s">
        <v>78</v>
      </c>
      <c r="AY153" s="205" t="s">
        <v>136</v>
      </c>
    </row>
    <row r="154" spans="1:65" s="13" customFormat="1" ht="10.199999999999999">
      <c r="B154" s="181"/>
      <c r="D154" s="177" t="s">
        <v>146</v>
      </c>
      <c r="E154" s="182" t="s">
        <v>1</v>
      </c>
      <c r="F154" s="183" t="s">
        <v>179</v>
      </c>
      <c r="H154" s="182" t="s">
        <v>1</v>
      </c>
      <c r="I154" s="184"/>
      <c r="L154" s="181"/>
      <c r="M154" s="185"/>
      <c r="N154" s="186"/>
      <c r="O154" s="186"/>
      <c r="P154" s="186"/>
      <c r="Q154" s="186"/>
      <c r="R154" s="186"/>
      <c r="S154" s="186"/>
      <c r="T154" s="187"/>
      <c r="AT154" s="182" t="s">
        <v>146</v>
      </c>
      <c r="AU154" s="182" t="s">
        <v>89</v>
      </c>
      <c r="AV154" s="13" t="s">
        <v>86</v>
      </c>
      <c r="AW154" s="13" t="s">
        <v>33</v>
      </c>
      <c r="AX154" s="13" t="s">
        <v>78</v>
      </c>
      <c r="AY154" s="182" t="s">
        <v>136</v>
      </c>
    </row>
    <row r="155" spans="1:65" s="14" customFormat="1" ht="10.199999999999999">
      <c r="B155" s="188"/>
      <c r="D155" s="177" t="s">
        <v>146</v>
      </c>
      <c r="E155" s="189" t="s">
        <v>1</v>
      </c>
      <c r="F155" s="190" t="s">
        <v>180</v>
      </c>
      <c r="H155" s="191">
        <v>1.05</v>
      </c>
      <c r="I155" s="192"/>
      <c r="L155" s="188"/>
      <c r="M155" s="193"/>
      <c r="N155" s="194"/>
      <c r="O155" s="194"/>
      <c r="P155" s="194"/>
      <c r="Q155" s="194"/>
      <c r="R155" s="194"/>
      <c r="S155" s="194"/>
      <c r="T155" s="195"/>
      <c r="AT155" s="189" t="s">
        <v>146</v>
      </c>
      <c r="AU155" s="189" t="s">
        <v>89</v>
      </c>
      <c r="AV155" s="14" t="s">
        <v>89</v>
      </c>
      <c r="AW155" s="14" t="s">
        <v>33</v>
      </c>
      <c r="AX155" s="14" t="s">
        <v>78</v>
      </c>
      <c r="AY155" s="189" t="s">
        <v>136</v>
      </c>
    </row>
    <row r="156" spans="1:65" s="14" customFormat="1" ht="10.199999999999999">
      <c r="B156" s="188"/>
      <c r="D156" s="177" t="s">
        <v>146</v>
      </c>
      <c r="E156" s="189" t="s">
        <v>1</v>
      </c>
      <c r="F156" s="190" t="s">
        <v>181</v>
      </c>
      <c r="H156" s="191">
        <v>1.05</v>
      </c>
      <c r="I156" s="192"/>
      <c r="L156" s="188"/>
      <c r="M156" s="193"/>
      <c r="N156" s="194"/>
      <c r="O156" s="194"/>
      <c r="P156" s="194"/>
      <c r="Q156" s="194"/>
      <c r="R156" s="194"/>
      <c r="S156" s="194"/>
      <c r="T156" s="195"/>
      <c r="AT156" s="189" t="s">
        <v>146</v>
      </c>
      <c r="AU156" s="189" t="s">
        <v>89</v>
      </c>
      <c r="AV156" s="14" t="s">
        <v>89</v>
      </c>
      <c r="AW156" s="14" t="s">
        <v>33</v>
      </c>
      <c r="AX156" s="14" t="s">
        <v>78</v>
      </c>
      <c r="AY156" s="189" t="s">
        <v>136</v>
      </c>
    </row>
    <row r="157" spans="1:65" s="16" customFormat="1" ht="10.199999999999999">
      <c r="B157" s="204"/>
      <c r="D157" s="177" t="s">
        <v>146</v>
      </c>
      <c r="E157" s="205" t="s">
        <v>1</v>
      </c>
      <c r="F157" s="206" t="s">
        <v>178</v>
      </c>
      <c r="H157" s="207">
        <v>2.1</v>
      </c>
      <c r="I157" s="208"/>
      <c r="L157" s="204"/>
      <c r="M157" s="209"/>
      <c r="N157" s="210"/>
      <c r="O157" s="210"/>
      <c r="P157" s="210"/>
      <c r="Q157" s="210"/>
      <c r="R157" s="210"/>
      <c r="S157" s="210"/>
      <c r="T157" s="211"/>
      <c r="AT157" s="205" t="s">
        <v>146</v>
      </c>
      <c r="AU157" s="205" t="s">
        <v>89</v>
      </c>
      <c r="AV157" s="16" t="s">
        <v>154</v>
      </c>
      <c r="AW157" s="16" t="s">
        <v>33</v>
      </c>
      <c r="AX157" s="16" t="s">
        <v>78</v>
      </c>
      <c r="AY157" s="205" t="s">
        <v>136</v>
      </c>
    </row>
    <row r="158" spans="1:65" s="13" customFormat="1" ht="10.199999999999999">
      <c r="B158" s="181"/>
      <c r="D158" s="177" t="s">
        <v>146</v>
      </c>
      <c r="E158" s="182" t="s">
        <v>1</v>
      </c>
      <c r="F158" s="183" t="s">
        <v>182</v>
      </c>
      <c r="H158" s="182" t="s">
        <v>1</v>
      </c>
      <c r="I158" s="184"/>
      <c r="L158" s="181"/>
      <c r="M158" s="185"/>
      <c r="N158" s="186"/>
      <c r="O158" s="186"/>
      <c r="P158" s="186"/>
      <c r="Q158" s="186"/>
      <c r="R158" s="186"/>
      <c r="S158" s="186"/>
      <c r="T158" s="187"/>
      <c r="AT158" s="182" t="s">
        <v>146</v>
      </c>
      <c r="AU158" s="182" t="s">
        <v>89</v>
      </c>
      <c r="AV158" s="13" t="s">
        <v>86</v>
      </c>
      <c r="AW158" s="13" t="s">
        <v>33</v>
      </c>
      <c r="AX158" s="13" t="s">
        <v>78</v>
      </c>
      <c r="AY158" s="182" t="s">
        <v>136</v>
      </c>
    </row>
    <row r="159" spans="1:65" s="14" customFormat="1" ht="10.199999999999999">
      <c r="B159" s="188"/>
      <c r="D159" s="177" t="s">
        <v>146</v>
      </c>
      <c r="E159" s="189" t="s">
        <v>1</v>
      </c>
      <c r="F159" s="190" t="s">
        <v>183</v>
      </c>
      <c r="H159" s="191">
        <v>8</v>
      </c>
      <c r="I159" s="192"/>
      <c r="L159" s="188"/>
      <c r="M159" s="193"/>
      <c r="N159" s="194"/>
      <c r="O159" s="194"/>
      <c r="P159" s="194"/>
      <c r="Q159" s="194"/>
      <c r="R159" s="194"/>
      <c r="S159" s="194"/>
      <c r="T159" s="195"/>
      <c r="AT159" s="189" t="s">
        <v>146</v>
      </c>
      <c r="AU159" s="189" t="s">
        <v>89</v>
      </c>
      <c r="AV159" s="14" t="s">
        <v>89</v>
      </c>
      <c r="AW159" s="14" t="s">
        <v>33</v>
      </c>
      <c r="AX159" s="14" t="s">
        <v>78</v>
      </c>
      <c r="AY159" s="189" t="s">
        <v>136</v>
      </c>
    </row>
    <row r="160" spans="1:65" s="14" customFormat="1" ht="10.199999999999999">
      <c r="B160" s="188"/>
      <c r="D160" s="177" t="s">
        <v>146</v>
      </c>
      <c r="E160" s="189" t="s">
        <v>1</v>
      </c>
      <c r="F160" s="190" t="s">
        <v>181</v>
      </c>
      <c r="H160" s="191">
        <v>1.05</v>
      </c>
      <c r="I160" s="192"/>
      <c r="L160" s="188"/>
      <c r="M160" s="193"/>
      <c r="N160" s="194"/>
      <c r="O160" s="194"/>
      <c r="P160" s="194"/>
      <c r="Q160" s="194"/>
      <c r="R160" s="194"/>
      <c r="S160" s="194"/>
      <c r="T160" s="195"/>
      <c r="AT160" s="189" t="s">
        <v>146</v>
      </c>
      <c r="AU160" s="189" t="s">
        <v>89</v>
      </c>
      <c r="AV160" s="14" t="s">
        <v>89</v>
      </c>
      <c r="AW160" s="14" t="s">
        <v>33</v>
      </c>
      <c r="AX160" s="14" t="s">
        <v>78</v>
      </c>
      <c r="AY160" s="189" t="s">
        <v>136</v>
      </c>
    </row>
    <row r="161" spans="1:65" s="14" customFormat="1" ht="10.199999999999999">
      <c r="B161" s="188"/>
      <c r="D161" s="177" t="s">
        <v>146</v>
      </c>
      <c r="E161" s="189" t="s">
        <v>1</v>
      </c>
      <c r="F161" s="190" t="s">
        <v>176</v>
      </c>
      <c r="H161" s="191">
        <v>1.05</v>
      </c>
      <c r="I161" s="192"/>
      <c r="L161" s="188"/>
      <c r="M161" s="193"/>
      <c r="N161" s="194"/>
      <c r="O161" s="194"/>
      <c r="P161" s="194"/>
      <c r="Q161" s="194"/>
      <c r="R161" s="194"/>
      <c r="S161" s="194"/>
      <c r="T161" s="195"/>
      <c r="AT161" s="189" t="s">
        <v>146</v>
      </c>
      <c r="AU161" s="189" t="s">
        <v>89</v>
      </c>
      <c r="AV161" s="14" t="s">
        <v>89</v>
      </c>
      <c r="AW161" s="14" t="s">
        <v>33</v>
      </c>
      <c r="AX161" s="14" t="s">
        <v>78</v>
      </c>
      <c r="AY161" s="189" t="s">
        <v>136</v>
      </c>
    </row>
    <row r="162" spans="1:65" s="14" customFormat="1" ht="10.199999999999999">
      <c r="B162" s="188"/>
      <c r="D162" s="177" t="s">
        <v>146</v>
      </c>
      <c r="E162" s="189" t="s">
        <v>1</v>
      </c>
      <c r="F162" s="190" t="s">
        <v>184</v>
      </c>
      <c r="H162" s="191">
        <v>1.2</v>
      </c>
      <c r="I162" s="192"/>
      <c r="L162" s="188"/>
      <c r="M162" s="193"/>
      <c r="N162" s="194"/>
      <c r="O162" s="194"/>
      <c r="P162" s="194"/>
      <c r="Q162" s="194"/>
      <c r="R162" s="194"/>
      <c r="S162" s="194"/>
      <c r="T162" s="195"/>
      <c r="AT162" s="189" t="s">
        <v>146</v>
      </c>
      <c r="AU162" s="189" t="s">
        <v>89</v>
      </c>
      <c r="AV162" s="14" t="s">
        <v>89</v>
      </c>
      <c r="AW162" s="14" t="s">
        <v>33</v>
      </c>
      <c r="AX162" s="14" t="s">
        <v>78</v>
      </c>
      <c r="AY162" s="189" t="s">
        <v>136</v>
      </c>
    </row>
    <row r="163" spans="1:65" s="14" customFormat="1" ht="10.199999999999999">
      <c r="B163" s="188"/>
      <c r="D163" s="177" t="s">
        <v>146</v>
      </c>
      <c r="E163" s="189" t="s">
        <v>1</v>
      </c>
      <c r="F163" s="190" t="s">
        <v>185</v>
      </c>
      <c r="H163" s="191">
        <v>1.05</v>
      </c>
      <c r="I163" s="192"/>
      <c r="L163" s="188"/>
      <c r="M163" s="193"/>
      <c r="N163" s="194"/>
      <c r="O163" s="194"/>
      <c r="P163" s="194"/>
      <c r="Q163" s="194"/>
      <c r="R163" s="194"/>
      <c r="S163" s="194"/>
      <c r="T163" s="195"/>
      <c r="AT163" s="189" t="s">
        <v>146</v>
      </c>
      <c r="AU163" s="189" t="s">
        <v>89</v>
      </c>
      <c r="AV163" s="14" t="s">
        <v>89</v>
      </c>
      <c r="AW163" s="14" t="s">
        <v>33</v>
      </c>
      <c r="AX163" s="14" t="s">
        <v>78</v>
      </c>
      <c r="AY163" s="189" t="s">
        <v>136</v>
      </c>
    </row>
    <row r="164" spans="1:65" s="16" customFormat="1" ht="10.199999999999999">
      <c r="B164" s="204"/>
      <c r="D164" s="177" t="s">
        <v>146</v>
      </c>
      <c r="E164" s="205" t="s">
        <v>1</v>
      </c>
      <c r="F164" s="206" t="s">
        <v>178</v>
      </c>
      <c r="H164" s="207">
        <v>12.350000000000001</v>
      </c>
      <c r="I164" s="208"/>
      <c r="L164" s="204"/>
      <c r="M164" s="209"/>
      <c r="N164" s="210"/>
      <c r="O164" s="210"/>
      <c r="P164" s="210"/>
      <c r="Q164" s="210"/>
      <c r="R164" s="210"/>
      <c r="S164" s="210"/>
      <c r="T164" s="211"/>
      <c r="AT164" s="205" t="s">
        <v>146</v>
      </c>
      <c r="AU164" s="205" t="s">
        <v>89</v>
      </c>
      <c r="AV164" s="16" t="s">
        <v>154</v>
      </c>
      <c r="AW164" s="16" t="s">
        <v>33</v>
      </c>
      <c r="AX164" s="16" t="s">
        <v>78</v>
      </c>
      <c r="AY164" s="205" t="s">
        <v>136</v>
      </c>
    </row>
    <row r="165" spans="1:65" s="13" customFormat="1" ht="10.199999999999999">
      <c r="B165" s="181"/>
      <c r="D165" s="177" t="s">
        <v>146</v>
      </c>
      <c r="E165" s="182" t="s">
        <v>1</v>
      </c>
      <c r="F165" s="183" t="s">
        <v>186</v>
      </c>
      <c r="H165" s="182" t="s">
        <v>1</v>
      </c>
      <c r="I165" s="184"/>
      <c r="L165" s="181"/>
      <c r="M165" s="185"/>
      <c r="N165" s="186"/>
      <c r="O165" s="186"/>
      <c r="P165" s="186"/>
      <c r="Q165" s="186"/>
      <c r="R165" s="186"/>
      <c r="S165" s="186"/>
      <c r="T165" s="187"/>
      <c r="AT165" s="182" t="s">
        <v>146</v>
      </c>
      <c r="AU165" s="182" t="s">
        <v>89</v>
      </c>
      <c r="AV165" s="13" t="s">
        <v>86</v>
      </c>
      <c r="AW165" s="13" t="s">
        <v>33</v>
      </c>
      <c r="AX165" s="13" t="s">
        <v>78</v>
      </c>
      <c r="AY165" s="182" t="s">
        <v>136</v>
      </c>
    </row>
    <row r="166" spans="1:65" s="14" customFormat="1" ht="10.199999999999999">
      <c r="B166" s="188"/>
      <c r="D166" s="177" t="s">
        <v>146</v>
      </c>
      <c r="E166" s="189" t="s">
        <v>1</v>
      </c>
      <c r="F166" s="190" t="s">
        <v>187</v>
      </c>
      <c r="H166" s="191">
        <v>5.5</v>
      </c>
      <c r="I166" s="192"/>
      <c r="L166" s="188"/>
      <c r="M166" s="193"/>
      <c r="N166" s="194"/>
      <c r="O166" s="194"/>
      <c r="P166" s="194"/>
      <c r="Q166" s="194"/>
      <c r="R166" s="194"/>
      <c r="S166" s="194"/>
      <c r="T166" s="195"/>
      <c r="AT166" s="189" t="s">
        <v>146</v>
      </c>
      <c r="AU166" s="189" t="s">
        <v>89</v>
      </c>
      <c r="AV166" s="14" t="s">
        <v>89</v>
      </c>
      <c r="AW166" s="14" t="s">
        <v>33</v>
      </c>
      <c r="AX166" s="14" t="s">
        <v>78</v>
      </c>
      <c r="AY166" s="189" t="s">
        <v>136</v>
      </c>
    </row>
    <row r="167" spans="1:65" s="14" customFormat="1" ht="10.199999999999999">
      <c r="B167" s="188"/>
      <c r="D167" s="177" t="s">
        <v>146</v>
      </c>
      <c r="E167" s="189" t="s">
        <v>1</v>
      </c>
      <c r="F167" s="190" t="s">
        <v>188</v>
      </c>
      <c r="H167" s="191">
        <v>1.1000000000000001</v>
      </c>
      <c r="I167" s="192"/>
      <c r="L167" s="188"/>
      <c r="M167" s="193"/>
      <c r="N167" s="194"/>
      <c r="O167" s="194"/>
      <c r="P167" s="194"/>
      <c r="Q167" s="194"/>
      <c r="R167" s="194"/>
      <c r="S167" s="194"/>
      <c r="T167" s="195"/>
      <c r="AT167" s="189" t="s">
        <v>146</v>
      </c>
      <c r="AU167" s="189" t="s">
        <v>89</v>
      </c>
      <c r="AV167" s="14" t="s">
        <v>89</v>
      </c>
      <c r="AW167" s="14" t="s">
        <v>33</v>
      </c>
      <c r="AX167" s="14" t="s">
        <v>78</v>
      </c>
      <c r="AY167" s="189" t="s">
        <v>136</v>
      </c>
    </row>
    <row r="168" spans="1:65" s="16" customFormat="1" ht="10.199999999999999">
      <c r="B168" s="204"/>
      <c r="D168" s="177" t="s">
        <v>146</v>
      </c>
      <c r="E168" s="205" t="s">
        <v>1</v>
      </c>
      <c r="F168" s="206" t="s">
        <v>178</v>
      </c>
      <c r="H168" s="207">
        <v>6.6</v>
      </c>
      <c r="I168" s="208"/>
      <c r="L168" s="204"/>
      <c r="M168" s="209"/>
      <c r="N168" s="210"/>
      <c r="O168" s="210"/>
      <c r="P168" s="210"/>
      <c r="Q168" s="210"/>
      <c r="R168" s="210"/>
      <c r="S168" s="210"/>
      <c r="T168" s="211"/>
      <c r="AT168" s="205" t="s">
        <v>146</v>
      </c>
      <c r="AU168" s="205" t="s">
        <v>89</v>
      </c>
      <c r="AV168" s="16" t="s">
        <v>154</v>
      </c>
      <c r="AW168" s="16" t="s">
        <v>33</v>
      </c>
      <c r="AX168" s="16" t="s">
        <v>78</v>
      </c>
      <c r="AY168" s="205" t="s">
        <v>136</v>
      </c>
    </row>
    <row r="169" spans="1:65" s="13" customFormat="1" ht="10.199999999999999">
      <c r="B169" s="181"/>
      <c r="D169" s="177" t="s">
        <v>146</v>
      </c>
      <c r="E169" s="182" t="s">
        <v>1</v>
      </c>
      <c r="F169" s="183" t="s">
        <v>189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146</v>
      </c>
      <c r="AU169" s="182" t="s">
        <v>89</v>
      </c>
      <c r="AV169" s="13" t="s">
        <v>86</v>
      </c>
      <c r="AW169" s="13" t="s">
        <v>33</v>
      </c>
      <c r="AX169" s="13" t="s">
        <v>78</v>
      </c>
      <c r="AY169" s="182" t="s">
        <v>136</v>
      </c>
    </row>
    <row r="170" spans="1:65" s="14" customFormat="1" ht="10.199999999999999">
      <c r="B170" s="188"/>
      <c r="D170" s="177" t="s">
        <v>146</v>
      </c>
      <c r="E170" s="189" t="s">
        <v>1</v>
      </c>
      <c r="F170" s="190" t="s">
        <v>190</v>
      </c>
      <c r="H170" s="191">
        <v>3.3</v>
      </c>
      <c r="I170" s="192"/>
      <c r="L170" s="188"/>
      <c r="M170" s="193"/>
      <c r="N170" s="194"/>
      <c r="O170" s="194"/>
      <c r="P170" s="194"/>
      <c r="Q170" s="194"/>
      <c r="R170" s="194"/>
      <c r="S170" s="194"/>
      <c r="T170" s="195"/>
      <c r="AT170" s="189" t="s">
        <v>146</v>
      </c>
      <c r="AU170" s="189" t="s">
        <v>89</v>
      </c>
      <c r="AV170" s="14" t="s">
        <v>89</v>
      </c>
      <c r="AW170" s="14" t="s">
        <v>33</v>
      </c>
      <c r="AX170" s="14" t="s">
        <v>78</v>
      </c>
      <c r="AY170" s="189" t="s">
        <v>136</v>
      </c>
    </row>
    <row r="171" spans="1:65" s="16" customFormat="1" ht="10.199999999999999">
      <c r="B171" s="204"/>
      <c r="D171" s="177" t="s">
        <v>146</v>
      </c>
      <c r="E171" s="205" t="s">
        <v>1</v>
      </c>
      <c r="F171" s="206" t="s">
        <v>178</v>
      </c>
      <c r="H171" s="207">
        <v>3.3</v>
      </c>
      <c r="I171" s="208"/>
      <c r="L171" s="204"/>
      <c r="M171" s="209"/>
      <c r="N171" s="210"/>
      <c r="O171" s="210"/>
      <c r="P171" s="210"/>
      <c r="Q171" s="210"/>
      <c r="R171" s="210"/>
      <c r="S171" s="210"/>
      <c r="T171" s="211"/>
      <c r="AT171" s="205" t="s">
        <v>146</v>
      </c>
      <c r="AU171" s="205" t="s">
        <v>89</v>
      </c>
      <c r="AV171" s="16" t="s">
        <v>154</v>
      </c>
      <c r="AW171" s="16" t="s">
        <v>33</v>
      </c>
      <c r="AX171" s="16" t="s">
        <v>78</v>
      </c>
      <c r="AY171" s="205" t="s">
        <v>136</v>
      </c>
    </row>
    <row r="172" spans="1:65" s="15" customFormat="1" ht="10.199999999999999">
      <c r="B172" s="196"/>
      <c r="D172" s="177" t="s">
        <v>146</v>
      </c>
      <c r="E172" s="197" t="s">
        <v>1</v>
      </c>
      <c r="F172" s="198" t="s">
        <v>149</v>
      </c>
      <c r="H172" s="199">
        <v>33.800000000000004</v>
      </c>
      <c r="I172" s="200"/>
      <c r="L172" s="196"/>
      <c r="M172" s="201"/>
      <c r="N172" s="202"/>
      <c r="O172" s="202"/>
      <c r="P172" s="202"/>
      <c r="Q172" s="202"/>
      <c r="R172" s="202"/>
      <c r="S172" s="202"/>
      <c r="T172" s="203"/>
      <c r="AT172" s="197" t="s">
        <v>146</v>
      </c>
      <c r="AU172" s="197" t="s">
        <v>89</v>
      </c>
      <c r="AV172" s="15" t="s">
        <v>142</v>
      </c>
      <c r="AW172" s="15" t="s">
        <v>33</v>
      </c>
      <c r="AX172" s="15" t="s">
        <v>86</v>
      </c>
      <c r="AY172" s="197" t="s">
        <v>136</v>
      </c>
    </row>
    <row r="173" spans="1:65" s="2" customFormat="1" ht="16.5" customHeight="1">
      <c r="A173" s="33"/>
      <c r="B173" s="162"/>
      <c r="C173" s="163" t="s">
        <v>191</v>
      </c>
      <c r="D173" s="163" t="s">
        <v>138</v>
      </c>
      <c r="E173" s="164" t="s">
        <v>192</v>
      </c>
      <c r="F173" s="165" t="s">
        <v>193</v>
      </c>
      <c r="G173" s="166" t="s">
        <v>170</v>
      </c>
      <c r="H173" s="167">
        <v>2.2000000000000002</v>
      </c>
      <c r="I173" s="168"/>
      <c r="J173" s="169">
        <f>ROUND(I173*H173,2)</f>
        <v>0</v>
      </c>
      <c r="K173" s="170"/>
      <c r="L173" s="34"/>
      <c r="M173" s="171" t="s">
        <v>1</v>
      </c>
      <c r="N173" s="172" t="s">
        <v>43</v>
      </c>
      <c r="O173" s="59"/>
      <c r="P173" s="173">
        <f>O173*H173</f>
        <v>0</v>
      </c>
      <c r="Q173" s="173">
        <v>8.6800000000000002E-3</v>
      </c>
      <c r="R173" s="173">
        <f>Q173*H173</f>
        <v>1.9096000000000002E-2</v>
      </c>
      <c r="S173" s="173">
        <v>0</v>
      </c>
      <c r="T173" s="174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5" t="s">
        <v>142</v>
      </c>
      <c r="AT173" s="175" t="s">
        <v>138</v>
      </c>
      <c r="AU173" s="175" t="s">
        <v>89</v>
      </c>
      <c r="AY173" s="18" t="s">
        <v>136</v>
      </c>
      <c r="BE173" s="176">
        <f>IF(N173="základní",J173,0)</f>
        <v>0</v>
      </c>
      <c r="BF173" s="176">
        <f>IF(N173="snížená",J173,0)</f>
        <v>0</v>
      </c>
      <c r="BG173" s="176">
        <f>IF(N173="zákl. přenesená",J173,0)</f>
        <v>0</v>
      </c>
      <c r="BH173" s="176">
        <f>IF(N173="sníž. přenesená",J173,0)</f>
        <v>0</v>
      </c>
      <c r="BI173" s="176">
        <f>IF(N173="nulová",J173,0)</f>
        <v>0</v>
      </c>
      <c r="BJ173" s="18" t="s">
        <v>86</v>
      </c>
      <c r="BK173" s="176">
        <f>ROUND(I173*H173,2)</f>
        <v>0</v>
      </c>
      <c r="BL173" s="18" t="s">
        <v>142</v>
      </c>
      <c r="BM173" s="175" t="s">
        <v>194</v>
      </c>
    </row>
    <row r="174" spans="1:65" s="2" customFormat="1" ht="28.8">
      <c r="A174" s="33"/>
      <c r="B174" s="34"/>
      <c r="C174" s="33"/>
      <c r="D174" s="177" t="s">
        <v>144</v>
      </c>
      <c r="E174" s="33"/>
      <c r="F174" s="178" t="s">
        <v>195</v>
      </c>
      <c r="G174" s="33"/>
      <c r="H174" s="33"/>
      <c r="I174" s="97"/>
      <c r="J174" s="33"/>
      <c r="K174" s="33"/>
      <c r="L174" s="34"/>
      <c r="M174" s="179"/>
      <c r="N174" s="180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144</v>
      </c>
      <c r="AU174" s="18" t="s">
        <v>89</v>
      </c>
    </row>
    <row r="175" spans="1:65" s="13" customFormat="1" ht="10.199999999999999">
      <c r="B175" s="181"/>
      <c r="D175" s="177" t="s">
        <v>146</v>
      </c>
      <c r="E175" s="182" t="s">
        <v>1</v>
      </c>
      <c r="F175" s="183" t="s">
        <v>186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146</v>
      </c>
      <c r="AU175" s="182" t="s">
        <v>89</v>
      </c>
      <c r="AV175" s="13" t="s">
        <v>86</v>
      </c>
      <c r="AW175" s="13" t="s">
        <v>33</v>
      </c>
      <c r="AX175" s="13" t="s">
        <v>78</v>
      </c>
      <c r="AY175" s="182" t="s">
        <v>136</v>
      </c>
    </row>
    <row r="176" spans="1:65" s="14" customFormat="1" ht="10.199999999999999">
      <c r="B176" s="188"/>
      <c r="D176" s="177" t="s">
        <v>146</v>
      </c>
      <c r="E176" s="189" t="s">
        <v>1</v>
      </c>
      <c r="F176" s="190" t="s">
        <v>196</v>
      </c>
      <c r="H176" s="191">
        <v>2.2000000000000002</v>
      </c>
      <c r="I176" s="192"/>
      <c r="L176" s="188"/>
      <c r="M176" s="193"/>
      <c r="N176" s="194"/>
      <c r="O176" s="194"/>
      <c r="P176" s="194"/>
      <c r="Q176" s="194"/>
      <c r="R176" s="194"/>
      <c r="S176" s="194"/>
      <c r="T176" s="195"/>
      <c r="AT176" s="189" t="s">
        <v>146</v>
      </c>
      <c r="AU176" s="189" t="s">
        <v>89</v>
      </c>
      <c r="AV176" s="14" t="s">
        <v>89</v>
      </c>
      <c r="AW176" s="14" t="s">
        <v>33</v>
      </c>
      <c r="AX176" s="14" t="s">
        <v>78</v>
      </c>
      <c r="AY176" s="189" t="s">
        <v>136</v>
      </c>
    </row>
    <row r="177" spans="1:65" s="15" customFormat="1" ht="10.199999999999999">
      <c r="B177" s="196"/>
      <c r="D177" s="177" t="s">
        <v>146</v>
      </c>
      <c r="E177" s="197" t="s">
        <v>1</v>
      </c>
      <c r="F177" s="198" t="s">
        <v>149</v>
      </c>
      <c r="H177" s="199">
        <v>2.2000000000000002</v>
      </c>
      <c r="I177" s="200"/>
      <c r="L177" s="196"/>
      <c r="M177" s="201"/>
      <c r="N177" s="202"/>
      <c r="O177" s="202"/>
      <c r="P177" s="202"/>
      <c r="Q177" s="202"/>
      <c r="R177" s="202"/>
      <c r="S177" s="202"/>
      <c r="T177" s="203"/>
      <c r="AT177" s="197" t="s">
        <v>146</v>
      </c>
      <c r="AU177" s="197" t="s">
        <v>89</v>
      </c>
      <c r="AV177" s="15" t="s">
        <v>142</v>
      </c>
      <c r="AW177" s="15" t="s">
        <v>33</v>
      </c>
      <c r="AX177" s="15" t="s">
        <v>86</v>
      </c>
      <c r="AY177" s="197" t="s">
        <v>136</v>
      </c>
    </row>
    <row r="178" spans="1:65" s="2" customFormat="1" ht="16.5" customHeight="1">
      <c r="A178" s="33"/>
      <c r="B178" s="162"/>
      <c r="C178" s="163" t="s">
        <v>197</v>
      </c>
      <c r="D178" s="163" t="s">
        <v>138</v>
      </c>
      <c r="E178" s="164" t="s">
        <v>198</v>
      </c>
      <c r="F178" s="165" t="s">
        <v>199</v>
      </c>
      <c r="G178" s="166" t="s">
        <v>170</v>
      </c>
      <c r="H178" s="167">
        <v>2.1</v>
      </c>
      <c r="I178" s="168"/>
      <c r="J178" s="169">
        <f>ROUND(I178*H178,2)</f>
        <v>0</v>
      </c>
      <c r="K178" s="170"/>
      <c r="L178" s="34"/>
      <c r="M178" s="171" t="s">
        <v>1</v>
      </c>
      <c r="N178" s="172" t="s">
        <v>43</v>
      </c>
      <c r="O178" s="59"/>
      <c r="P178" s="173">
        <f>O178*H178</f>
        <v>0</v>
      </c>
      <c r="Q178" s="173">
        <v>1.269E-2</v>
      </c>
      <c r="R178" s="173">
        <f>Q178*H178</f>
        <v>2.6649000000000003E-2</v>
      </c>
      <c r="S178" s="173">
        <v>0</v>
      </c>
      <c r="T178" s="174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5" t="s">
        <v>142</v>
      </c>
      <c r="AT178" s="175" t="s">
        <v>138</v>
      </c>
      <c r="AU178" s="175" t="s">
        <v>89</v>
      </c>
      <c r="AY178" s="18" t="s">
        <v>136</v>
      </c>
      <c r="BE178" s="176">
        <f>IF(N178="základní",J178,0)</f>
        <v>0</v>
      </c>
      <c r="BF178" s="176">
        <f>IF(N178="snížená",J178,0)</f>
        <v>0</v>
      </c>
      <c r="BG178" s="176">
        <f>IF(N178="zákl. přenesená",J178,0)</f>
        <v>0</v>
      </c>
      <c r="BH178" s="176">
        <f>IF(N178="sníž. přenesená",J178,0)</f>
        <v>0</v>
      </c>
      <c r="BI178" s="176">
        <f>IF(N178="nulová",J178,0)</f>
        <v>0</v>
      </c>
      <c r="BJ178" s="18" t="s">
        <v>86</v>
      </c>
      <c r="BK178" s="176">
        <f>ROUND(I178*H178,2)</f>
        <v>0</v>
      </c>
      <c r="BL178" s="18" t="s">
        <v>142</v>
      </c>
      <c r="BM178" s="175" t="s">
        <v>200</v>
      </c>
    </row>
    <row r="179" spans="1:65" s="2" customFormat="1" ht="38.4">
      <c r="A179" s="33"/>
      <c r="B179" s="34"/>
      <c r="C179" s="33"/>
      <c r="D179" s="177" t="s">
        <v>144</v>
      </c>
      <c r="E179" s="33"/>
      <c r="F179" s="178" t="s">
        <v>201</v>
      </c>
      <c r="G179" s="33"/>
      <c r="H179" s="33"/>
      <c r="I179" s="97"/>
      <c r="J179" s="33"/>
      <c r="K179" s="33"/>
      <c r="L179" s="34"/>
      <c r="M179" s="179"/>
      <c r="N179" s="180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144</v>
      </c>
      <c r="AU179" s="18" t="s">
        <v>89</v>
      </c>
    </row>
    <row r="180" spans="1:65" s="13" customFormat="1" ht="10.199999999999999">
      <c r="B180" s="181"/>
      <c r="D180" s="177" t="s">
        <v>146</v>
      </c>
      <c r="E180" s="182" t="s">
        <v>1</v>
      </c>
      <c r="F180" s="183" t="s">
        <v>179</v>
      </c>
      <c r="H180" s="182" t="s">
        <v>1</v>
      </c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146</v>
      </c>
      <c r="AU180" s="182" t="s">
        <v>89</v>
      </c>
      <c r="AV180" s="13" t="s">
        <v>86</v>
      </c>
      <c r="AW180" s="13" t="s">
        <v>33</v>
      </c>
      <c r="AX180" s="13" t="s">
        <v>78</v>
      </c>
      <c r="AY180" s="182" t="s">
        <v>136</v>
      </c>
    </row>
    <row r="181" spans="1:65" s="14" customFormat="1" ht="10.199999999999999">
      <c r="B181" s="188"/>
      <c r="D181" s="177" t="s">
        <v>146</v>
      </c>
      <c r="E181" s="189" t="s">
        <v>1</v>
      </c>
      <c r="F181" s="190" t="s">
        <v>202</v>
      </c>
      <c r="H181" s="191">
        <v>1.05</v>
      </c>
      <c r="I181" s="192"/>
      <c r="L181" s="188"/>
      <c r="M181" s="193"/>
      <c r="N181" s="194"/>
      <c r="O181" s="194"/>
      <c r="P181" s="194"/>
      <c r="Q181" s="194"/>
      <c r="R181" s="194"/>
      <c r="S181" s="194"/>
      <c r="T181" s="195"/>
      <c r="AT181" s="189" t="s">
        <v>146</v>
      </c>
      <c r="AU181" s="189" t="s">
        <v>89</v>
      </c>
      <c r="AV181" s="14" t="s">
        <v>89</v>
      </c>
      <c r="AW181" s="14" t="s">
        <v>33</v>
      </c>
      <c r="AX181" s="14" t="s">
        <v>78</v>
      </c>
      <c r="AY181" s="189" t="s">
        <v>136</v>
      </c>
    </row>
    <row r="182" spans="1:65" s="16" customFormat="1" ht="10.199999999999999">
      <c r="B182" s="204"/>
      <c r="D182" s="177" t="s">
        <v>146</v>
      </c>
      <c r="E182" s="205" t="s">
        <v>1</v>
      </c>
      <c r="F182" s="206" t="s">
        <v>178</v>
      </c>
      <c r="H182" s="207">
        <v>1.05</v>
      </c>
      <c r="I182" s="208"/>
      <c r="L182" s="204"/>
      <c r="M182" s="209"/>
      <c r="N182" s="210"/>
      <c r="O182" s="210"/>
      <c r="P182" s="210"/>
      <c r="Q182" s="210"/>
      <c r="R182" s="210"/>
      <c r="S182" s="210"/>
      <c r="T182" s="211"/>
      <c r="AT182" s="205" t="s">
        <v>146</v>
      </c>
      <c r="AU182" s="205" t="s">
        <v>89</v>
      </c>
      <c r="AV182" s="16" t="s">
        <v>154</v>
      </c>
      <c r="AW182" s="16" t="s">
        <v>33</v>
      </c>
      <c r="AX182" s="16" t="s">
        <v>78</v>
      </c>
      <c r="AY182" s="205" t="s">
        <v>136</v>
      </c>
    </row>
    <row r="183" spans="1:65" s="13" customFormat="1" ht="10.199999999999999">
      <c r="B183" s="181"/>
      <c r="D183" s="177" t="s">
        <v>146</v>
      </c>
      <c r="E183" s="182" t="s">
        <v>1</v>
      </c>
      <c r="F183" s="183" t="s">
        <v>186</v>
      </c>
      <c r="H183" s="182" t="s">
        <v>1</v>
      </c>
      <c r="I183" s="184"/>
      <c r="L183" s="181"/>
      <c r="M183" s="185"/>
      <c r="N183" s="186"/>
      <c r="O183" s="186"/>
      <c r="P183" s="186"/>
      <c r="Q183" s="186"/>
      <c r="R183" s="186"/>
      <c r="S183" s="186"/>
      <c r="T183" s="187"/>
      <c r="AT183" s="182" t="s">
        <v>146</v>
      </c>
      <c r="AU183" s="182" t="s">
        <v>89</v>
      </c>
      <c r="AV183" s="13" t="s">
        <v>86</v>
      </c>
      <c r="AW183" s="13" t="s">
        <v>33</v>
      </c>
      <c r="AX183" s="13" t="s">
        <v>78</v>
      </c>
      <c r="AY183" s="182" t="s">
        <v>136</v>
      </c>
    </row>
    <row r="184" spans="1:65" s="14" customFormat="1" ht="10.199999999999999">
      <c r="B184" s="188"/>
      <c r="D184" s="177" t="s">
        <v>146</v>
      </c>
      <c r="E184" s="189" t="s">
        <v>1</v>
      </c>
      <c r="F184" s="190" t="s">
        <v>203</v>
      </c>
      <c r="H184" s="191">
        <v>1.05</v>
      </c>
      <c r="I184" s="192"/>
      <c r="L184" s="188"/>
      <c r="M184" s="193"/>
      <c r="N184" s="194"/>
      <c r="O184" s="194"/>
      <c r="P184" s="194"/>
      <c r="Q184" s="194"/>
      <c r="R184" s="194"/>
      <c r="S184" s="194"/>
      <c r="T184" s="195"/>
      <c r="AT184" s="189" t="s">
        <v>146</v>
      </c>
      <c r="AU184" s="189" t="s">
        <v>89</v>
      </c>
      <c r="AV184" s="14" t="s">
        <v>89</v>
      </c>
      <c r="AW184" s="14" t="s">
        <v>33</v>
      </c>
      <c r="AX184" s="14" t="s">
        <v>78</v>
      </c>
      <c r="AY184" s="189" t="s">
        <v>136</v>
      </c>
    </row>
    <row r="185" spans="1:65" s="16" customFormat="1" ht="10.199999999999999">
      <c r="B185" s="204"/>
      <c r="D185" s="177" t="s">
        <v>146</v>
      </c>
      <c r="E185" s="205" t="s">
        <v>1</v>
      </c>
      <c r="F185" s="206" t="s">
        <v>178</v>
      </c>
      <c r="H185" s="207">
        <v>1.05</v>
      </c>
      <c r="I185" s="208"/>
      <c r="L185" s="204"/>
      <c r="M185" s="209"/>
      <c r="N185" s="210"/>
      <c r="O185" s="210"/>
      <c r="P185" s="210"/>
      <c r="Q185" s="210"/>
      <c r="R185" s="210"/>
      <c r="S185" s="210"/>
      <c r="T185" s="211"/>
      <c r="AT185" s="205" t="s">
        <v>146</v>
      </c>
      <c r="AU185" s="205" t="s">
        <v>89</v>
      </c>
      <c r="AV185" s="16" t="s">
        <v>154</v>
      </c>
      <c r="AW185" s="16" t="s">
        <v>33</v>
      </c>
      <c r="AX185" s="16" t="s">
        <v>78</v>
      </c>
      <c r="AY185" s="205" t="s">
        <v>136</v>
      </c>
    </row>
    <row r="186" spans="1:65" s="15" customFormat="1" ht="10.199999999999999">
      <c r="B186" s="196"/>
      <c r="D186" s="177" t="s">
        <v>146</v>
      </c>
      <c r="E186" s="197" t="s">
        <v>1</v>
      </c>
      <c r="F186" s="198" t="s">
        <v>149</v>
      </c>
      <c r="H186" s="199">
        <v>2.1</v>
      </c>
      <c r="I186" s="200"/>
      <c r="L186" s="196"/>
      <c r="M186" s="201"/>
      <c r="N186" s="202"/>
      <c r="O186" s="202"/>
      <c r="P186" s="202"/>
      <c r="Q186" s="202"/>
      <c r="R186" s="202"/>
      <c r="S186" s="202"/>
      <c r="T186" s="203"/>
      <c r="AT186" s="197" t="s">
        <v>146</v>
      </c>
      <c r="AU186" s="197" t="s">
        <v>89</v>
      </c>
      <c r="AV186" s="15" t="s">
        <v>142</v>
      </c>
      <c r="AW186" s="15" t="s">
        <v>33</v>
      </c>
      <c r="AX186" s="15" t="s">
        <v>86</v>
      </c>
      <c r="AY186" s="197" t="s">
        <v>136</v>
      </c>
    </row>
    <row r="187" spans="1:65" s="2" customFormat="1" ht="16.5" customHeight="1">
      <c r="A187" s="33"/>
      <c r="B187" s="162"/>
      <c r="C187" s="163" t="s">
        <v>204</v>
      </c>
      <c r="D187" s="163" t="s">
        <v>138</v>
      </c>
      <c r="E187" s="164" t="s">
        <v>205</v>
      </c>
      <c r="F187" s="165" t="s">
        <v>206</v>
      </c>
      <c r="G187" s="166" t="s">
        <v>170</v>
      </c>
      <c r="H187" s="167">
        <v>2.2999999999999998</v>
      </c>
      <c r="I187" s="168"/>
      <c r="J187" s="169">
        <f>ROUND(I187*H187,2)</f>
        <v>0</v>
      </c>
      <c r="K187" s="170"/>
      <c r="L187" s="34"/>
      <c r="M187" s="171" t="s">
        <v>1</v>
      </c>
      <c r="N187" s="172" t="s">
        <v>43</v>
      </c>
      <c r="O187" s="59"/>
      <c r="P187" s="173">
        <f>O187*H187</f>
        <v>0</v>
      </c>
      <c r="Q187" s="173">
        <v>3.6900000000000002E-2</v>
      </c>
      <c r="R187" s="173">
        <f>Q187*H187</f>
        <v>8.4870000000000001E-2</v>
      </c>
      <c r="S187" s="173">
        <v>0</v>
      </c>
      <c r="T187" s="174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5" t="s">
        <v>142</v>
      </c>
      <c r="AT187" s="175" t="s">
        <v>138</v>
      </c>
      <c r="AU187" s="175" t="s">
        <v>89</v>
      </c>
      <c r="AY187" s="18" t="s">
        <v>136</v>
      </c>
      <c r="BE187" s="176">
        <f>IF(N187="základní",J187,0)</f>
        <v>0</v>
      </c>
      <c r="BF187" s="176">
        <f>IF(N187="snížená",J187,0)</f>
        <v>0</v>
      </c>
      <c r="BG187" s="176">
        <f>IF(N187="zákl. přenesená",J187,0)</f>
        <v>0</v>
      </c>
      <c r="BH187" s="176">
        <f>IF(N187="sníž. přenesená",J187,0)</f>
        <v>0</v>
      </c>
      <c r="BI187" s="176">
        <f>IF(N187="nulová",J187,0)</f>
        <v>0</v>
      </c>
      <c r="BJ187" s="18" t="s">
        <v>86</v>
      </c>
      <c r="BK187" s="176">
        <f>ROUND(I187*H187,2)</f>
        <v>0</v>
      </c>
      <c r="BL187" s="18" t="s">
        <v>142</v>
      </c>
      <c r="BM187" s="175" t="s">
        <v>207</v>
      </c>
    </row>
    <row r="188" spans="1:65" s="2" customFormat="1" ht="28.8">
      <c r="A188" s="33"/>
      <c r="B188" s="34"/>
      <c r="C188" s="33"/>
      <c r="D188" s="177" t="s">
        <v>144</v>
      </c>
      <c r="E188" s="33"/>
      <c r="F188" s="178" t="s">
        <v>208</v>
      </c>
      <c r="G188" s="33"/>
      <c r="H188" s="33"/>
      <c r="I188" s="97"/>
      <c r="J188" s="33"/>
      <c r="K188" s="33"/>
      <c r="L188" s="34"/>
      <c r="M188" s="179"/>
      <c r="N188" s="180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144</v>
      </c>
      <c r="AU188" s="18" t="s">
        <v>89</v>
      </c>
    </row>
    <row r="189" spans="1:65" s="13" customFormat="1" ht="10.199999999999999">
      <c r="B189" s="181"/>
      <c r="D189" s="177" t="s">
        <v>146</v>
      </c>
      <c r="E189" s="182" t="s">
        <v>1</v>
      </c>
      <c r="F189" s="183" t="s">
        <v>182</v>
      </c>
      <c r="H189" s="182" t="s">
        <v>1</v>
      </c>
      <c r="I189" s="184"/>
      <c r="L189" s="181"/>
      <c r="M189" s="185"/>
      <c r="N189" s="186"/>
      <c r="O189" s="186"/>
      <c r="P189" s="186"/>
      <c r="Q189" s="186"/>
      <c r="R189" s="186"/>
      <c r="S189" s="186"/>
      <c r="T189" s="187"/>
      <c r="AT189" s="182" t="s">
        <v>146</v>
      </c>
      <c r="AU189" s="182" t="s">
        <v>89</v>
      </c>
      <c r="AV189" s="13" t="s">
        <v>86</v>
      </c>
      <c r="AW189" s="13" t="s">
        <v>33</v>
      </c>
      <c r="AX189" s="13" t="s">
        <v>78</v>
      </c>
      <c r="AY189" s="182" t="s">
        <v>136</v>
      </c>
    </row>
    <row r="190" spans="1:65" s="14" customFormat="1" ht="10.199999999999999">
      <c r="B190" s="188"/>
      <c r="D190" s="177" t="s">
        <v>146</v>
      </c>
      <c r="E190" s="189" t="s">
        <v>1</v>
      </c>
      <c r="F190" s="190" t="s">
        <v>209</v>
      </c>
      <c r="H190" s="191">
        <v>1.2</v>
      </c>
      <c r="I190" s="192"/>
      <c r="L190" s="188"/>
      <c r="M190" s="193"/>
      <c r="N190" s="194"/>
      <c r="O190" s="194"/>
      <c r="P190" s="194"/>
      <c r="Q190" s="194"/>
      <c r="R190" s="194"/>
      <c r="S190" s="194"/>
      <c r="T190" s="195"/>
      <c r="AT190" s="189" t="s">
        <v>146</v>
      </c>
      <c r="AU190" s="189" t="s">
        <v>89</v>
      </c>
      <c r="AV190" s="14" t="s">
        <v>89</v>
      </c>
      <c r="AW190" s="14" t="s">
        <v>33</v>
      </c>
      <c r="AX190" s="14" t="s">
        <v>78</v>
      </c>
      <c r="AY190" s="189" t="s">
        <v>136</v>
      </c>
    </row>
    <row r="191" spans="1:65" s="16" customFormat="1" ht="10.199999999999999">
      <c r="B191" s="204"/>
      <c r="D191" s="177" t="s">
        <v>146</v>
      </c>
      <c r="E191" s="205" t="s">
        <v>1</v>
      </c>
      <c r="F191" s="206" t="s">
        <v>178</v>
      </c>
      <c r="H191" s="207">
        <v>1.2</v>
      </c>
      <c r="I191" s="208"/>
      <c r="L191" s="204"/>
      <c r="M191" s="209"/>
      <c r="N191" s="210"/>
      <c r="O191" s="210"/>
      <c r="P191" s="210"/>
      <c r="Q191" s="210"/>
      <c r="R191" s="210"/>
      <c r="S191" s="210"/>
      <c r="T191" s="211"/>
      <c r="AT191" s="205" t="s">
        <v>146</v>
      </c>
      <c r="AU191" s="205" t="s">
        <v>89</v>
      </c>
      <c r="AV191" s="16" t="s">
        <v>154</v>
      </c>
      <c r="AW191" s="16" t="s">
        <v>33</v>
      </c>
      <c r="AX191" s="16" t="s">
        <v>78</v>
      </c>
      <c r="AY191" s="205" t="s">
        <v>136</v>
      </c>
    </row>
    <row r="192" spans="1:65" s="13" customFormat="1" ht="10.199999999999999">
      <c r="B192" s="181"/>
      <c r="D192" s="177" t="s">
        <v>146</v>
      </c>
      <c r="E192" s="182" t="s">
        <v>1</v>
      </c>
      <c r="F192" s="183" t="s">
        <v>210</v>
      </c>
      <c r="H192" s="182" t="s">
        <v>1</v>
      </c>
      <c r="I192" s="184"/>
      <c r="L192" s="181"/>
      <c r="M192" s="185"/>
      <c r="N192" s="186"/>
      <c r="O192" s="186"/>
      <c r="P192" s="186"/>
      <c r="Q192" s="186"/>
      <c r="R192" s="186"/>
      <c r="S192" s="186"/>
      <c r="T192" s="187"/>
      <c r="AT192" s="182" t="s">
        <v>146</v>
      </c>
      <c r="AU192" s="182" t="s">
        <v>89</v>
      </c>
      <c r="AV192" s="13" t="s">
        <v>86</v>
      </c>
      <c r="AW192" s="13" t="s">
        <v>33</v>
      </c>
      <c r="AX192" s="13" t="s">
        <v>78</v>
      </c>
      <c r="AY192" s="182" t="s">
        <v>136</v>
      </c>
    </row>
    <row r="193" spans="1:65" s="14" customFormat="1" ht="10.199999999999999">
      <c r="B193" s="188"/>
      <c r="D193" s="177" t="s">
        <v>146</v>
      </c>
      <c r="E193" s="189" t="s">
        <v>1</v>
      </c>
      <c r="F193" s="190" t="s">
        <v>211</v>
      </c>
      <c r="H193" s="191">
        <v>1.1000000000000001</v>
      </c>
      <c r="I193" s="192"/>
      <c r="L193" s="188"/>
      <c r="M193" s="193"/>
      <c r="N193" s="194"/>
      <c r="O193" s="194"/>
      <c r="P193" s="194"/>
      <c r="Q193" s="194"/>
      <c r="R193" s="194"/>
      <c r="S193" s="194"/>
      <c r="T193" s="195"/>
      <c r="AT193" s="189" t="s">
        <v>146</v>
      </c>
      <c r="AU193" s="189" t="s">
        <v>89</v>
      </c>
      <c r="AV193" s="14" t="s">
        <v>89</v>
      </c>
      <c r="AW193" s="14" t="s">
        <v>33</v>
      </c>
      <c r="AX193" s="14" t="s">
        <v>78</v>
      </c>
      <c r="AY193" s="189" t="s">
        <v>136</v>
      </c>
    </row>
    <row r="194" spans="1:65" s="16" customFormat="1" ht="10.199999999999999">
      <c r="B194" s="204"/>
      <c r="D194" s="177" t="s">
        <v>146</v>
      </c>
      <c r="E194" s="205" t="s">
        <v>1</v>
      </c>
      <c r="F194" s="206" t="s">
        <v>178</v>
      </c>
      <c r="H194" s="207">
        <v>1.1000000000000001</v>
      </c>
      <c r="I194" s="208"/>
      <c r="L194" s="204"/>
      <c r="M194" s="209"/>
      <c r="N194" s="210"/>
      <c r="O194" s="210"/>
      <c r="P194" s="210"/>
      <c r="Q194" s="210"/>
      <c r="R194" s="210"/>
      <c r="S194" s="210"/>
      <c r="T194" s="211"/>
      <c r="AT194" s="205" t="s">
        <v>146</v>
      </c>
      <c r="AU194" s="205" t="s">
        <v>89</v>
      </c>
      <c r="AV194" s="16" t="s">
        <v>154</v>
      </c>
      <c r="AW194" s="16" t="s">
        <v>33</v>
      </c>
      <c r="AX194" s="16" t="s">
        <v>78</v>
      </c>
      <c r="AY194" s="205" t="s">
        <v>136</v>
      </c>
    </row>
    <row r="195" spans="1:65" s="15" customFormat="1" ht="10.199999999999999">
      <c r="B195" s="196"/>
      <c r="D195" s="177" t="s">
        <v>146</v>
      </c>
      <c r="E195" s="197" t="s">
        <v>1</v>
      </c>
      <c r="F195" s="198" t="s">
        <v>149</v>
      </c>
      <c r="H195" s="199">
        <v>2.2999999999999998</v>
      </c>
      <c r="I195" s="200"/>
      <c r="L195" s="196"/>
      <c r="M195" s="201"/>
      <c r="N195" s="202"/>
      <c r="O195" s="202"/>
      <c r="P195" s="202"/>
      <c r="Q195" s="202"/>
      <c r="R195" s="202"/>
      <c r="S195" s="202"/>
      <c r="T195" s="203"/>
      <c r="AT195" s="197" t="s">
        <v>146</v>
      </c>
      <c r="AU195" s="197" t="s">
        <v>89</v>
      </c>
      <c r="AV195" s="15" t="s">
        <v>142</v>
      </c>
      <c r="AW195" s="15" t="s">
        <v>33</v>
      </c>
      <c r="AX195" s="15" t="s">
        <v>86</v>
      </c>
      <c r="AY195" s="197" t="s">
        <v>136</v>
      </c>
    </row>
    <row r="196" spans="1:65" s="2" customFormat="1" ht="16.5" customHeight="1">
      <c r="A196" s="33"/>
      <c r="B196" s="162"/>
      <c r="C196" s="163" t="s">
        <v>212</v>
      </c>
      <c r="D196" s="163" t="s">
        <v>138</v>
      </c>
      <c r="E196" s="164" t="s">
        <v>213</v>
      </c>
      <c r="F196" s="165" t="s">
        <v>214</v>
      </c>
      <c r="G196" s="166" t="s">
        <v>215</v>
      </c>
      <c r="H196" s="167">
        <v>2</v>
      </c>
      <c r="I196" s="168"/>
      <c r="J196" s="169">
        <f>ROUND(I196*H196,2)</f>
        <v>0</v>
      </c>
      <c r="K196" s="170"/>
      <c r="L196" s="34"/>
      <c r="M196" s="171" t="s">
        <v>1</v>
      </c>
      <c r="N196" s="172" t="s">
        <v>43</v>
      </c>
      <c r="O196" s="59"/>
      <c r="P196" s="173">
        <f>O196*H196</f>
        <v>0</v>
      </c>
      <c r="Q196" s="173">
        <v>6.4999999999999997E-4</v>
      </c>
      <c r="R196" s="173">
        <f>Q196*H196</f>
        <v>1.2999999999999999E-3</v>
      </c>
      <c r="S196" s="173">
        <v>0</v>
      </c>
      <c r="T196" s="174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5" t="s">
        <v>142</v>
      </c>
      <c r="AT196" s="175" t="s">
        <v>138</v>
      </c>
      <c r="AU196" s="175" t="s">
        <v>89</v>
      </c>
      <c r="AY196" s="18" t="s">
        <v>136</v>
      </c>
      <c r="BE196" s="176">
        <f>IF(N196="základní",J196,0)</f>
        <v>0</v>
      </c>
      <c r="BF196" s="176">
        <f>IF(N196="snížená",J196,0)</f>
        <v>0</v>
      </c>
      <c r="BG196" s="176">
        <f>IF(N196="zákl. přenesená",J196,0)</f>
        <v>0</v>
      </c>
      <c r="BH196" s="176">
        <f>IF(N196="sníž. přenesená",J196,0)</f>
        <v>0</v>
      </c>
      <c r="BI196" s="176">
        <f>IF(N196="nulová",J196,0)</f>
        <v>0</v>
      </c>
      <c r="BJ196" s="18" t="s">
        <v>86</v>
      </c>
      <c r="BK196" s="176">
        <f>ROUND(I196*H196,2)</f>
        <v>0</v>
      </c>
      <c r="BL196" s="18" t="s">
        <v>142</v>
      </c>
      <c r="BM196" s="175" t="s">
        <v>216</v>
      </c>
    </row>
    <row r="197" spans="1:65" s="2" customFormat="1" ht="10.199999999999999">
      <c r="A197" s="33"/>
      <c r="B197" s="34"/>
      <c r="C197" s="33"/>
      <c r="D197" s="177" t="s">
        <v>144</v>
      </c>
      <c r="E197" s="33"/>
      <c r="F197" s="178" t="s">
        <v>217</v>
      </c>
      <c r="G197" s="33"/>
      <c r="H197" s="33"/>
      <c r="I197" s="97"/>
      <c r="J197" s="33"/>
      <c r="K197" s="33"/>
      <c r="L197" s="34"/>
      <c r="M197" s="179"/>
      <c r="N197" s="180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8" t="s">
        <v>144</v>
      </c>
      <c r="AU197" s="18" t="s">
        <v>89</v>
      </c>
    </row>
    <row r="198" spans="1:65" s="14" customFormat="1" ht="10.199999999999999">
      <c r="B198" s="188"/>
      <c r="D198" s="177" t="s">
        <v>146</v>
      </c>
      <c r="E198" s="189" t="s">
        <v>1</v>
      </c>
      <c r="F198" s="190" t="s">
        <v>218</v>
      </c>
      <c r="H198" s="191">
        <v>2</v>
      </c>
      <c r="I198" s="192"/>
      <c r="L198" s="188"/>
      <c r="M198" s="193"/>
      <c r="N198" s="194"/>
      <c r="O198" s="194"/>
      <c r="P198" s="194"/>
      <c r="Q198" s="194"/>
      <c r="R198" s="194"/>
      <c r="S198" s="194"/>
      <c r="T198" s="195"/>
      <c r="AT198" s="189" t="s">
        <v>146</v>
      </c>
      <c r="AU198" s="189" t="s">
        <v>89</v>
      </c>
      <c r="AV198" s="14" t="s">
        <v>89</v>
      </c>
      <c r="AW198" s="14" t="s">
        <v>33</v>
      </c>
      <c r="AX198" s="14" t="s">
        <v>86</v>
      </c>
      <c r="AY198" s="189" t="s">
        <v>136</v>
      </c>
    </row>
    <row r="199" spans="1:65" s="2" customFormat="1" ht="16.5" customHeight="1">
      <c r="A199" s="33"/>
      <c r="B199" s="162"/>
      <c r="C199" s="163" t="s">
        <v>219</v>
      </c>
      <c r="D199" s="163" t="s">
        <v>138</v>
      </c>
      <c r="E199" s="164" t="s">
        <v>220</v>
      </c>
      <c r="F199" s="165" t="s">
        <v>221</v>
      </c>
      <c r="G199" s="166" t="s">
        <v>215</v>
      </c>
      <c r="H199" s="167">
        <v>2</v>
      </c>
      <c r="I199" s="168"/>
      <c r="J199" s="169">
        <f>ROUND(I199*H199,2)</f>
        <v>0</v>
      </c>
      <c r="K199" s="170"/>
      <c r="L199" s="34"/>
      <c r="M199" s="171" t="s">
        <v>1</v>
      </c>
      <c r="N199" s="172" t="s">
        <v>43</v>
      </c>
      <c r="O199" s="59"/>
      <c r="P199" s="173">
        <f>O199*H199</f>
        <v>0</v>
      </c>
      <c r="Q199" s="173">
        <v>0</v>
      </c>
      <c r="R199" s="173">
        <f>Q199*H199</f>
        <v>0</v>
      </c>
      <c r="S199" s="173">
        <v>0</v>
      </c>
      <c r="T199" s="174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5" t="s">
        <v>142</v>
      </c>
      <c r="AT199" s="175" t="s">
        <v>138</v>
      </c>
      <c r="AU199" s="175" t="s">
        <v>89</v>
      </c>
      <c r="AY199" s="18" t="s">
        <v>136</v>
      </c>
      <c r="BE199" s="176">
        <f>IF(N199="základní",J199,0)</f>
        <v>0</v>
      </c>
      <c r="BF199" s="176">
        <f>IF(N199="snížená",J199,0)</f>
        <v>0</v>
      </c>
      <c r="BG199" s="176">
        <f>IF(N199="zákl. přenesená",J199,0)</f>
        <v>0</v>
      </c>
      <c r="BH199" s="176">
        <f>IF(N199="sníž. přenesená",J199,0)</f>
        <v>0</v>
      </c>
      <c r="BI199" s="176">
        <f>IF(N199="nulová",J199,0)</f>
        <v>0</v>
      </c>
      <c r="BJ199" s="18" t="s">
        <v>86</v>
      </c>
      <c r="BK199" s="176">
        <f>ROUND(I199*H199,2)</f>
        <v>0</v>
      </c>
      <c r="BL199" s="18" t="s">
        <v>142</v>
      </c>
      <c r="BM199" s="175" t="s">
        <v>222</v>
      </c>
    </row>
    <row r="200" spans="1:65" s="2" customFormat="1" ht="10.199999999999999">
      <c r="A200" s="33"/>
      <c r="B200" s="34"/>
      <c r="C200" s="33"/>
      <c r="D200" s="177" t="s">
        <v>144</v>
      </c>
      <c r="E200" s="33"/>
      <c r="F200" s="178" t="s">
        <v>223</v>
      </c>
      <c r="G200" s="33"/>
      <c r="H200" s="33"/>
      <c r="I200" s="97"/>
      <c r="J200" s="33"/>
      <c r="K200" s="33"/>
      <c r="L200" s="34"/>
      <c r="M200" s="179"/>
      <c r="N200" s="180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144</v>
      </c>
      <c r="AU200" s="18" t="s">
        <v>89</v>
      </c>
    </row>
    <row r="201" spans="1:65" s="14" customFormat="1" ht="10.199999999999999">
      <c r="B201" s="188"/>
      <c r="D201" s="177" t="s">
        <v>146</v>
      </c>
      <c r="E201" s="189" t="s">
        <v>1</v>
      </c>
      <c r="F201" s="190" t="s">
        <v>218</v>
      </c>
      <c r="H201" s="191">
        <v>2</v>
      </c>
      <c r="I201" s="192"/>
      <c r="L201" s="188"/>
      <c r="M201" s="193"/>
      <c r="N201" s="194"/>
      <c r="O201" s="194"/>
      <c r="P201" s="194"/>
      <c r="Q201" s="194"/>
      <c r="R201" s="194"/>
      <c r="S201" s="194"/>
      <c r="T201" s="195"/>
      <c r="AT201" s="189" t="s">
        <v>146</v>
      </c>
      <c r="AU201" s="189" t="s">
        <v>89</v>
      </c>
      <c r="AV201" s="14" t="s">
        <v>89</v>
      </c>
      <c r="AW201" s="14" t="s">
        <v>33</v>
      </c>
      <c r="AX201" s="14" t="s">
        <v>86</v>
      </c>
      <c r="AY201" s="189" t="s">
        <v>136</v>
      </c>
    </row>
    <row r="202" spans="1:65" s="2" customFormat="1" ht="16.5" customHeight="1">
      <c r="A202" s="33"/>
      <c r="B202" s="162"/>
      <c r="C202" s="163" t="s">
        <v>224</v>
      </c>
      <c r="D202" s="163" t="s">
        <v>138</v>
      </c>
      <c r="E202" s="164" t="s">
        <v>225</v>
      </c>
      <c r="F202" s="165" t="s">
        <v>226</v>
      </c>
      <c r="G202" s="166" t="s">
        <v>170</v>
      </c>
      <c r="H202" s="167">
        <v>40</v>
      </c>
      <c r="I202" s="168"/>
      <c r="J202" s="169">
        <f>ROUND(I202*H202,2)</f>
        <v>0</v>
      </c>
      <c r="K202" s="170"/>
      <c r="L202" s="34"/>
      <c r="M202" s="171" t="s">
        <v>1</v>
      </c>
      <c r="N202" s="172" t="s">
        <v>43</v>
      </c>
      <c r="O202" s="59"/>
      <c r="P202" s="173">
        <f>O202*H202</f>
        <v>0</v>
      </c>
      <c r="Q202" s="173">
        <v>1.4999999999999999E-4</v>
      </c>
      <c r="R202" s="173">
        <f>Q202*H202</f>
        <v>5.9999999999999993E-3</v>
      </c>
      <c r="S202" s="173">
        <v>0</v>
      </c>
      <c r="T202" s="174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5" t="s">
        <v>142</v>
      </c>
      <c r="AT202" s="175" t="s">
        <v>138</v>
      </c>
      <c r="AU202" s="175" t="s">
        <v>89</v>
      </c>
      <c r="AY202" s="18" t="s">
        <v>136</v>
      </c>
      <c r="BE202" s="176">
        <f>IF(N202="základní",J202,0)</f>
        <v>0</v>
      </c>
      <c r="BF202" s="176">
        <f>IF(N202="snížená",J202,0)</f>
        <v>0</v>
      </c>
      <c r="BG202" s="176">
        <f>IF(N202="zákl. přenesená",J202,0)</f>
        <v>0</v>
      </c>
      <c r="BH202" s="176">
        <f>IF(N202="sníž. přenesená",J202,0)</f>
        <v>0</v>
      </c>
      <c r="BI202" s="176">
        <f>IF(N202="nulová",J202,0)</f>
        <v>0</v>
      </c>
      <c r="BJ202" s="18" t="s">
        <v>86</v>
      </c>
      <c r="BK202" s="176">
        <f>ROUND(I202*H202,2)</f>
        <v>0</v>
      </c>
      <c r="BL202" s="18" t="s">
        <v>142</v>
      </c>
      <c r="BM202" s="175" t="s">
        <v>227</v>
      </c>
    </row>
    <row r="203" spans="1:65" s="2" customFormat="1" ht="10.199999999999999">
      <c r="A203" s="33"/>
      <c r="B203" s="34"/>
      <c r="C203" s="33"/>
      <c r="D203" s="177" t="s">
        <v>144</v>
      </c>
      <c r="E203" s="33"/>
      <c r="F203" s="178" t="s">
        <v>228</v>
      </c>
      <c r="G203" s="33"/>
      <c r="H203" s="33"/>
      <c r="I203" s="97"/>
      <c r="J203" s="33"/>
      <c r="K203" s="33"/>
      <c r="L203" s="34"/>
      <c r="M203" s="179"/>
      <c r="N203" s="180"/>
      <c r="O203" s="59"/>
      <c r="P203" s="59"/>
      <c r="Q203" s="59"/>
      <c r="R203" s="59"/>
      <c r="S203" s="59"/>
      <c r="T203" s="6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144</v>
      </c>
      <c r="AU203" s="18" t="s">
        <v>89</v>
      </c>
    </row>
    <row r="204" spans="1:65" s="14" customFormat="1" ht="10.199999999999999">
      <c r="B204" s="188"/>
      <c r="D204" s="177" t="s">
        <v>146</v>
      </c>
      <c r="E204" s="189" t="s">
        <v>1</v>
      </c>
      <c r="F204" s="190" t="s">
        <v>229</v>
      </c>
      <c r="H204" s="191">
        <v>40</v>
      </c>
      <c r="I204" s="192"/>
      <c r="L204" s="188"/>
      <c r="M204" s="193"/>
      <c r="N204" s="194"/>
      <c r="O204" s="194"/>
      <c r="P204" s="194"/>
      <c r="Q204" s="194"/>
      <c r="R204" s="194"/>
      <c r="S204" s="194"/>
      <c r="T204" s="195"/>
      <c r="AT204" s="189" t="s">
        <v>146</v>
      </c>
      <c r="AU204" s="189" t="s">
        <v>89</v>
      </c>
      <c r="AV204" s="14" t="s">
        <v>89</v>
      </c>
      <c r="AW204" s="14" t="s">
        <v>33</v>
      </c>
      <c r="AX204" s="14" t="s">
        <v>86</v>
      </c>
      <c r="AY204" s="189" t="s">
        <v>136</v>
      </c>
    </row>
    <row r="205" spans="1:65" s="2" customFormat="1" ht="16.5" customHeight="1">
      <c r="A205" s="33"/>
      <c r="B205" s="162"/>
      <c r="C205" s="163" t="s">
        <v>230</v>
      </c>
      <c r="D205" s="163" t="s">
        <v>138</v>
      </c>
      <c r="E205" s="164" t="s">
        <v>231</v>
      </c>
      <c r="F205" s="165" t="s">
        <v>232</v>
      </c>
      <c r="G205" s="166" t="s">
        <v>170</v>
      </c>
      <c r="H205" s="167">
        <v>40</v>
      </c>
      <c r="I205" s="168"/>
      <c r="J205" s="169">
        <f>ROUND(I205*H205,2)</f>
        <v>0</v>
      </c>
      <c r="K205" s="170"/>
      <c r="L205" s="34"/>
      <c r="M205" s="171" t="s">
        <v>1</v>
      </c>
      <c r="N205" s="172" t="s">
        <v>43</v>
      </c>
      <c r="O205" s="59"/>
      <c r="P205" s="173">
        <f>O205*H205</f>
        <v>0</v>
      </c>
      <c r="Q205" s="173">
        <v>0</v>
      </c>
      <c r="R205" s="173">
        <f>Q205*H205</f>
        <v>0</v>
      </c>
      <c r="S205" s="173">
        <v>0</v>
      </c>
      <c r="T205" s="174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5" t="s">
        <v>142</v>
      </c>
      <c r="AT205" s="175" t="s">
        <v>138</v>
      </c>
      <c r="AU205" s="175" t="s">
        <v>89</v>
      </c>
      <c r="AY205" s="18" t="s">
        <v>136</v>
      </c>
      <c r="BE205" s="176">
        <f>IF(N205="základní",J205,0)</f>
        <v>0</v>
      </c>
      <c r="BF205" s="176">
        <f>IF(N205="snížená",J205,0)</f>
        <v>0</v>
      </c>
      <c r="BG205" s="176">
        <f>IF(N205="zákl. přenesená",J205,0)</f>
        <v>0</v>
      </c>
      <c r="BH205" s="176">
        <f>IF(N205="sníž. přenesená",J205,0)</f>
        <v>0</v>
      </c>
      <c r="BI205" s="176">
        <f>IF(N205="nulová",J205,0)</f>
        <v>0</v>
      </c>
      <c r="BJ205" s="18" t="s">
        <v>86</v>
      </c>
      <c r="BK205" s="176">
        <f>ROUND(I205*H205,2)</f>
        <v>0</v>
      </c>
      <c r="BL205" s="18" t="s">
        <v>142</v>
      </c>
      <c r="BM205" s="175" t="s">
        <v>233</v>
      </c>
    </row>
    <row r="206" spans="1:65" s="2" customFormat="1" ht="19.2">
      <c r="A206" s="33"/>
      <c r="B206" s="34"/>
      <c r="C206" s="33"/>
      <c r="D206" s="177" t="s">
        <v>144</v>
      </c>
      <c r="E206" s="33"/>
      <c r="F206" s="178" t="s">
        <v>234</v>
      </c>
      <c r="G206" s="33"/>
      <c r="H206" s="33"/>
      <c r="I206" s="97"/>
      <c r="J206" s="33"/>
      <c r="K206" s="33"/>
      <c r="L206" s="34"/>
      <c r="M206" s="179"/>
      <c r="N206" s="180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144</v>
      </c>
      <c r="AU206" s="18" t="s">
        <v>89</v>
      </c>
    </row>
    <row r="207" spans="1:65" s="14" customFormat="1" ht="10.199999999999999">
      <c r="B207" s="188"/>
      <c r="D207" s="177" t="s">
        <v>146</v>
      </c>
      <c r="E207" s="189" t="s">
        <v>1</v>
      </c>
      <c r="F207" s="190" t="s">
        <v>235</v>
      </c>
      <c r="H207" s="191">
        <v>40</v>
      </c>
      <c r="I207" s="192"/>
      <c r="L207" s="188"/>
      <c r="M207" s="193"/>
      <c r="N207" s="194"/>
      <c r="O207" s="194"/>
      <c r="P207" s="194"/>
      <c r="Q207" s="194"/>
      <c r="R207" s="194"/>
      <c r="S207" s="194"/>
      <c r="T207" s="195"/>
      <c r="AT207" s="189" t="s">
        <v>146</v>
      </c>
      <c r="AU207" s="189" t="s">
        <v>89</v>
      </c>
      <c r="AV207" s="14" t="s">
        <v>89</v>
      </c>
      <c r="AW207" s="14" t="s">
        <v>33</v>
      </c>
      <c r="AX207" s="14" t="s">
        <v>86</v>
      </c>
      <c r="AY207" s="189" t="s">
        <v>136</v>
      </c>
    </row>
    <row r="208" spans="1:65" s="2" customFormat="1" ht="16.5" customHeight="1">
      <c r="A208" s="33"/>
      <c r="B208" s="162"/>
      <c r="C208" s="163" t="s">
        <v>236</v>
      </c>
      <c r="D208" s="163" t="s">
        <v>138</v>
      </c>
      <c r="E208" s="164" t="s">
        <v>237</v>
      </c>
      <c r="F208" s="165" t="s">
        <v>238</v>
      </c>
      <c r="G208" s="166" t="s">
        <v>170</v>
      </c>
      <c r="H208" s="167">
        <v>210</v>
      </c>
      <c r="I208" s="168"/>
      <c r="J208" s="169">
        <f>ROUND(I208*H208,2)</f>
        <v>0</v>
      </c>
      <c r="K208" s="170"/>
      <c r="L208" s="34"/>
      <c r="M208" s="171" t="s">
        <v>1</v>
      </c>
      <c r="N208" s="172" t="s">
        <v>43</v>
      </c>
      <c r="O208" s="59"/>
      <c r="P208" s="173">
        <f>O208*H208</f>
        <v>0</v>
      </c>
      <c r="Q208" s="173">
        <v>4.6999999999999999E-4</v>
      </c>
      <c r="R208" s="173">
        <f>Q208*H208</f>
        <v>9.8699999999999996E-2</v>
      </c>
      <c r="S208" s="173">
        <v>0</v>
      </c>
      <c r="T208" s="174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5" t="s">
        <v>142</v>
      </c>
      <c r="AT208" s="175" t="s">
        <v>138</v>
      </c>
      <c r="AU208" s="175" t="s">
        <v>89</v>
      </c>
      <c r="AY208" s="18" t="s">
        <v>136</v>
      </c>
      <c r="BE208" s="176">
        <f>IF(N208="základní",J208,0)</f>
        <v>0</v>
      </c>
      <c r="BF208" s="176">
        <f>IF(N208="snížená",J208,0)</f>
        <v>0</v>
      </c>
      <c r="BG208" s="176">
        <f>IF(N208="zákl. přenesená",J208,0)</f>
        <v>0</v>
      </c>
      <c r="BH208" s="176">
        <f>IF(N208="sníž. přenesená",J208,0)</f>
        <v>0</v>
      </c>
      <c r="BI208" s="176">
        <f>IF(N208="nulová",J208,0)</f>
        <v>0</v>
      </c>
      <c r="BJ208" s="18" t="s">
        <v>86</v>
      </c>
      <c r="BK208" s="176">
        <f>ROUND(I208*H208,2)</f>
        <v>0</v>
      </c>
      <c r="BL208" s="18" t="s">
        <v>142</v>
      </c>
      <c r="BM208" s="175" t="s">
        <v>239</v>
      </c>
    </row>
    <row r="209" spans="1:65" s="2" customFormat="1" ht="10.199999999999999">
      <c r="A209" s="33"/>
      <c r="B209" s="34"/>
      <c r="C209" s="33"/>
      <c r="D209" s="177" t="s">
        <v>144</v>
      </c>
      <c r="E209" s="33"/>
      <c r="F209" s="178" t="s">
        <v>240</v>
      </c>
      <c r="G209" s="33"/>
      <c r="H209" s="33"/>
      <c r="I209" s="97"/>
      <c r="J209" s="33"/>
      <c r="K209" s="33"/>
      <c r="L209" s="34"/>
      <c r="M209" s="179"/>
      <c r="N209" s="180"/>
      <c r="O209" s="59"/>
      <c r="P209" s="59"/>
      <c r="Q209" s="59"/>
      <c r="R209" s="59"/>
      <c r="S209" s="59"/>
      <c r="T209" s="60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8" t="s">
        <v>144</v>
      </c>
      <c r="AU209" s="18" t="s">
        <v>89</v>
      </c>
    </row>
    <row r="210" spans="1:65" s="14" customFormat="1" ht="10.199999999999999">
      <c r="B210" s="188"/>
      <c r="D210" s="177" t="s">
        <v>146</v>
      </c>
      <c r="E210" s="189" t="s">
        <v>1</v>
      </c>
      <c r="F210" s="190" t="s">
        <v>241</v>
      </c>
      <c r="H210" s="191">
        <v>210</v>
      </c>
      <c r="I210" s="192"/>
      <c r="L210" s="188"/>
      <c r="M210" s="193"/>
      <c r="N210" s="194"/>
      <c r="O210" s="194"/>
      <c r="P210" s="194"/>
      <c r="Q210" s="194"/>
      <c r="R210" s="194"/>
      <c r="S210" s="194"/>
      <c r="T210" s="195"/>
      <c r="AT210" s="189" t="s">
        <v>146</v>
      </c>
      <c r="AU210" s="189" t="s">
        <v>89</v>
      </c>
      <c r="AV210" s="14" t="s">
        <v>89</v>
      </c>
      <c r="AW210" s="14" t="s">
        <v>33</v>
      </c>
      <c r="AX210" s="14" t="s">
        <v>86</v>
      </c>
      <c r="AY210" s="189" t="s">
        <v>136</v>
      </c>
    </row>
    <row r="211" spans="1:65" s="2" customFormat="1" ht="16.5" customHeight="1">
      <c r="A211" s="33"/>
      <c r="B211" s="162"/>
      <c r="C211" s="163" t="s">
        <v>242</v>
      </c>
      <c r="D211" s="163" t="s">
        <v>138</v>
      </c>
      <c r="E211" s="164" t="s">
        <v>243</v>
      </c>
      <c r="F211" s="165" t="s">
        <v>244</v>
      </c>
      <c r="G211" s="166" t="s">
        <v>170</v>
      </c>
      <c r="H211" s="167">
        <v>210</v>
      </c>
      <c r="I211" s="168"/>
      <c r="J211" s="169">
        <f>ROUND(I211*H211,2)</f>
        <v>0</v>
      </c>
      <c r="K211" s="170"/>
      <c r="L211" s="34"/>
      <c r="M211" s="171" t="s">
        <v>1</v>
      </c>
      <c r="N211" s="172" t="s">
        <v>43</v>
      </c>
      <c r="O211" s="59"/>
      <c r="P211" s="173">
        <f>O211*H211</f>
        <v>0</v>
      </c>
      <c r="Q211" s="173">
        <v>0</v>
      </c>
      <c r="R211" s="173">
        <f>Q211*H211</f>
        <v>0</v>
      </c>
      <c r="S211" s="173">
        <v>0</v>
      </c>
      <c r="T211" s="174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5" t="s">
        <v>142</v>
      </c>
      <c r="AT211" s="175" t="s">
        <v>138</v>
      </c>
      <c r="AU211" s="175" t="s">
        <v>89</v>
      </c>
      <c r="AY211" s="18" t="s">
        <v>136</v>
      </c>
      <c r="BE211" s="176">
        <f>IF(N211="základní",J211,0)</f>
        <v>0</v>
      </c>
      <c r="BF211" s="176">
        <f>IF(N211="snížená",J211,0)</f>
        <v>0</v>
      </c>
      <c r="BG211" s="176">
        <f>IF(N211="zákl. přenesená",J211,0)</f>
        <v>0</v>
      </c>
      <c r="BH211" s="176">
        <f>IF(N211="sníž. přenesená",J211,0)</f>
        <v>0</v>
      </c>
      <c r="BI211" s="176">
        <f>IF(N211="nulová",J211,0)</f>
        <v>0</v>
      </c>
      <c r="BJ211" s="18" t="s">
        <v>86</v>
      </c>
      <c r="BK211" s="176">
        <f>ROUND(I211*H211,2)</f>
        <v>0</v>
      </c>
      <c r="BL211" s="18" t="s">
        <v>142</v>
      </c>
      <c r="BM211" s="175" t="s">
        <v>245</v>
      </c>
    </row>
    <row r="212" spans="1:65" s="2" customFormat="1" ht="10.199999999999999">
      <c r="A212" s="33"/>
      <c r="B212" s="34"/>
      <c r="C212" s="33"/>
      <c r="D212" s="177" t="s">
        <v>144</v>
      </c>
      <c r="E212" s="33"/>
      <c r="F212" s="178" t="s">
        <v>246</v>
      </c>
      <c r="G212" s="33"/>
      <c r="H212" s="33"/>
      <c r="I212" s="97"/>
      <c r="J212" s="33"/>
      <c r="K212" s="33"/>
      <c r="L212" s="34"/>
      <c r="M212" s="179"/>
      <c r="N212" s="180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144</v>
      </c>
      <c r="AU212" s="18" t="s">
        <v>89</v>
      </c>
    </row>
    <row r="213" spans="1:65" s="14" customFormat="1" ht="10.199999999999999">
      <c r="B213" s="188"/>
      <c r="D213" s="177" t="s">
        <v>146</v>
      </c>
      <c r="E213" s="189" t="s">
        <v>1</v>
      </c>
      <c r="F213" s="190" t="s">
        <v>247</v>
      </c>
      <c r="H213" s="191">
        <v>210</v>
      </c>
      <c r="I213" s="192"/>
      <c r="L213" s="188"/>
      <c r="M213" s="193"/>
      <c r="N213" s="194"/>
      <c r="O213" s="194"/>
      <c r="P213" s="194"/>
      <c r="Q213" s="194"/>
      <c r="R213" s="194"/>
      <c r="S213" s="194"/>
      <c r="T213" s="195"/>
      <c r="AT213" s="189" t="s">
        <v>146</v>
      </c>
      <c r="AU213" s="189" t="s">
        <v>89</v>
      </c>
      <c r="AV213" s="14" t="s">
        <v>89</v>
      </c>
      <c r="AW213" s="14" t="s">
        <v>33</v>
      </c>
      <c r="AX213" s="14" t="s">
        <v>86</v>
      </c>
      <c r="AY213" s="189" t="s">
        <v>136</v>
      </c>
    </row>
    <row r="214" spans="1:65" s="2" customFormat="1" ht="16.5" customHeight="1">
      <c r="A214" s="33"/>
      <c r="B214" s="162"/>
      <c r="C214" s="163" t="s">
        <v>8</v>
      </c>
      <c r="D214" s="163" t="s">
        <v>138</v>
      </c>
      <c r="E214" s="164" t="s">
        <v>248</v>
      </c>
      <c r="F214" s="165" t="s">
        <v>249</v>
      </c>
      <c r="G214" s="166" t="s">
        <v>141</v>
      </c>
      <c r="H214" s="167">
        <v>668</v>
      </c>
      <c r="I214" s="168"/>
      <c r="J214" s="169">
        <f>ROUND(I214*H214,2)</f>
        <v>0</v>
      </c>
      <c r="K214" s="170"/>
      <c r="L214" s="34"/>
      <c r="M214" s="171" t="s">
        <v>1</v>
      </c>
      <c r="N214" s="172" t="s">
        <v>43</v>
      </c>
      <c r="O214" s="59"/>
      <c r="P214" s="173">
        <f>O214*H214</f>
        <v>0</v>
      </c>
      <c r="Q214" s="173">
        <v>0</v>
      </c>
      <c r="R214" s="173">
        <f>Q214*H214</f>
        <v>0</v>
      </c>
      <c r="S214" s="173">
        <v>0</v>
      </c>
      <c r="T214" s="174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5" t="s">
        <v>142</v>
      </c>
      <c r="AT214" s="175" t="s">
        <v>138</v>
      </c>
      <c r="AU214" s="175" t="s">
        <v>89</v>
      </c>
      <c r="AY214" s="18" t="s">
        <v>136</v>
      </c>
      <c r="BE214" s="176">
        <f>IF(N214="základní",J214,0)</f>
        <v>0</v>
      </c>
      <c r="BF214" s="176">
        <f>IF(N214="snížená",J214,0)</f>
        <v>0</v>
      </c>
      <c r="BG214" s="176">
        <f>IF(N214="zákl. přenesená",J214,0)</f>
        <v>0</v>
      </c>
      <c r="BH214" s="176">
        <f>IF(N214="sníž. přenesená",J214,0)</f>
        <v>0</v>
      </c>
      <c r="BI214" s="176">
        <f>IF(N214="nulová",J214,0)</f>
        <v>0</v>
      </c>
      <c r="BJ214" s="18" t="s">
        <v>86</v>
      </c>
      <c r="BK214" s="176">
        <f>ROUND(I214*H214,2)</f>
        <v>0</v>
      </c>
      <c r="BL214" s="18" t="s">
        <v>142</v>
      </c>
      <c r="BM214" s="175" t="s">
        <v>250</v>
      </c>
    </row>
    <row r="215" spans="1:65" s="2" customFormat="1" ht="10.199999999999999">
      <c r="A215" s="33"/>
      <c r="B215" s="34"/>
      <c r="C215" s="33"/>
      <c r="D215" s="177" t="s">
        <v>144</v>
      </c>
      <c r="E215" s="33"/>
      <c r="F215" s="178" t="s">
        <v>251</v>
      </c>
      <c r="G215" s="33"/>
      <c r="H215" s="33"/>
      <c r="I215" s="97"/>
      <c r="J215" s="33"/>
      <c r="K215" s="33"/>
      <c r="L215" s="34"/>
      <c r="M215" s="179"/>
      <c r="N215" s="180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144</v>
      </c>
      <c r="AU215" s="18" t="s">
        <v>89</v>
      </c>
    </row>
    <row r="216" spans="1:65" s="14" customFormat="1" ht="10.199999999999999">
      <c r="B216" s="188"/>
      <c r="D216" s="177" t="s">
        <v>146</v>
      </c>
      <c r="E216" s="189" t="s">
        <v>1</v>
      </c>
      <c r="F216" s="190" t="s">
        <v>252</v>
      </c>
      <c r="H216" s="191">
        <v>668</v>
      </c>
      <c r="I216" s="192"/>
      <c r="L216" s="188"/>
      <c r="M216" s="193"/>
      <c r="N216" s="194"/>
      <c r="O216" s="194"/>
      <c r="P216" s="194"/>
      <c r="Q216" s="194"/>
      <c r="R216" s="194"/>
      <c r="S216" s="194"/>
      <c r="T216" s="195"/>
      <c r="AT216" s="189" t="s">
        <v>146</v>
      </c>
      <c r="AU216" s="189" t="s">
        <v>89</v>
      </c>
      <c r="AV216" s="14" t="s">
        <v>89</v>
      </c>
      <c r="AW216" s="14" t="s">
        <v>33</v>
      </c>
      <c r="AX216" s="14" t="s">
        <v>86</v>
      </c>
      <c r="AY216" s="189" t="s">
        <v>136</v>
      </c>
    </row>
    <row r="217" spans="1:65" s="2" customFormat="1" ht="16.5" customHeight="1">
      <c r="A217" s="33"/>
      <c r="B217" s="162"/>
      <c r="C217" s="163" t="s">
        <v>253</v>
      </c>
      <c r="D217" s="163" t="s">
        <v>138</v>
      </c>
      <c r="E217" s="164" t="s">
        <v>254</v>
      </c>
      <c r="F217" s="165" t="s">
        <v>255</v>
      </c>
      <c r="G217" s="166" t="s">
        <v>256</v>
      </c>
      <c r="H217" s="167">
        <v>3670.3</v>
      </c>
      <c r="I217" s="168"/>
      <c r="J217" s="169">
        <f>ROUND(I217*H217,2)</f>
        <v>0</v>
      </c>
      <c r="K217" s="170"/>
      <c r="L217" s="34"/>
      <c r="M217" s="171" t="s">
        <v>1</v>
      </c>
      <c r="N217" s="172" t="s">
        <v>43</v>
      </c>
      <c r="O217" s="59"/>
      <c r="P217" s="173">
        <f>O217*H217</f>
        <v>0</v>
      </c>
      <c r="Q217" s="173">
        <v>0</v>
      </c>
      <c r="R217" s="173">
        <f>Q217*H217</f>
        <v>0</v>
      </c>
      <c r="S217" s="173">
        <v>0</v>
      </c>
      <c r="T217" s="174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5" t="s">
        <v>142</v>
      </c>
      <c r="AT217" s="175" t="s">
        <v>138</v>
      </c>
      <c r="AU217" s="175" t="s">
        <v>89</v>
      </c>
      <c r="AY217" s="18" t="s">
        <v>136</v>
      </c>
      <c r="BE217" s="176">
        <f>IF(N217="základní",J217,0)</f>
        <v>0</v>
      </c>
      <c r="BF217" s="176">
        <f>IF(N217="snížená",J217,0)</f>
        <v>0</v>
      </c>
      <c r="BG217" s="176">
        <f>IF(N217="zákl. přenesená",J217,0)</f>
        <v>0</v>
      </c>
      <c r="BH217" s="176">
        <f>IF(N217="sníž. přenesená",J217,0)</f>
        <v>0</v>
      </c>
      <c r="BI217" s="176">
        <f>IF(N217="nulová",J217,0)</f>
        <v>0</v>
      </c>
      <c r="BJ217" s="18" t="s">
        <v>86</v>
      </c>
      <c r="BK217" s="176">
        <f>ROUND(I217*H217,2)</f>
        <v>0</v>
      </c>
      <c r="BL217" s="18" t="s">
        <v>142</v>
      </c>
      <c r="BM217" s="175" t="s">
        <v>257</v>
      </c>
    </row>
    <row r="218" spans="1:65" s="2" customFormat="1" ht="19.2">
      <c r="A218" s="33"/>
      <c r="B218" s="34"/>
      <c r="C218" s="33"/>
      <c r="D218" s="177" t="s">
        <v>144</v>
      </c>
      <c r="E218" s="33"/>
      <c r="F218" s="178" t="s">
        <v>258</v>
      </c>
      <c r="G218" s="33"/>
      <c r="H218" s="33"/>
      <c r="I218" s="97"/>
      <c r="J218" s="33"/>
      <c r="K218" s="33"/>
      <c r="L218" s="34"/>
      <c r="M218" s="179"/>
      <c r="N218" s="180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144</v>
      </c>
      <c r="AU218" s="18" t="s">
        <v>89</v>
      </c>
    </row>
    <row r="219" spans="1:65" s="13" customFormat="1" ht="10.199999999999999">
      <c r="B219" s="181"/>
      <c r="D219" s="177" t="s">
        <v>146</v>
      </c>
      <c r="E219" s="182" t="s">
        <v>1</v>
      </c>
      <c r="F219" s="183" t="s">
        <v>259</v>
      </c>
      <c r="H219" s="182" t="s">
        <v>1</v>
      </c>
      <c r="I219" s="184"/>
      <c r="L219" s="181"/>
      <c r="M219" s="185"/>
      <c r="N219" s="186"/>
      <c r="O219" s="186"/>
      <c r="P219" s="186"/>
      <c r="Q219" s="186"/>
      <c r="R219" s="186"/>
      <c r="S219" s="186"/>
      <c r="T219" s="187"/>
      <c r="AT219" s="182" t="s">
        <v>146</v>
      </c>
      <c r="AU219" s="182" t="s">
        <v>89</v>
      </c>
      <c r="AV219" s="13" t="s">
        <v>86</v>
      </c>
      <c r="AW219" s="13" t="s">
        <v>33</v>
      </c>
      <c r="AX219" s="13" t="s">
        <v>78</v>
      </c>
      <c r="AY219" s="182" t="s">
        <v>136</v>
      </c>
    </row>
    <row r="220" spans="1:65" s="14" customFormat="1" ht="10.199999999999999">
      <c r="B220" s="188"/>
      <c r="D220" s="177" t="s">
        <v>146</v>
      </c>
      <c r="E220" s="189" t="s">
        <v>1</v>
      </c>
      <c r="F220" s="190" t="s">
        <v>260</v>
      </c>
      <c r="H220" s="191">
        <v>39.412999999999997</v>
      </c>
      <c r="I220" s="192"/>
      <c r="L220" s="188"/>
      <c r="M220" s="193"/>
      <c r="N220" s="194"/>
      <c r="O220" s="194"/>
      <c r="P220" s="194"/>
      <c r="Q220" s="194"/>
      <c r="R220" s="194"/>
      <c r="S220" s="194"/>
      <c r="T220" s="195"/>
      <c r="AT220" s="189" t="s">
        <v>146</v>
      </c>
      <c r="AU220" s="189" t="s">
        <v>89</v>
      </c>
      <c r="AV220" s="14" t="s">
        <v>89</v>
      </c>
      <c r="AW220" s="14" t="s">
        <v>33</v>
      </c>
      <c r="AX220" s="14" t="s">
        <v>78</v>
      </c>
      <c r="AY220" s="189" t="s">
        <v>136</v>
      </c>
    </row>
    <row r="221" spans="1:65" s="14" customFormat="1" ht="10.199999999999999">
      <c r="B221" s="188"/>
      <c r="D221" s="177" t="s">
        <v>146</v>
      </c>
      <c r="E221" s="189" t="s">
        <v>1</v>
      </c>
      <c r="F221" s="190" t="s">
        <v>261</v>
      </c>
      <c r="H221" s="191">
        <v>44.057000000000002</v>
      </c>
      <c r="I221" s="192"/>
      <c r="L221" s="188"/>
      <c r="M221" s="193"/>
      <c r="N221" s="194"/>
      <c r="O221" s="194"/>
      <c r="P221" s="194"/>
      <c r="Q221" s="194"/>
      <c r="R221" s="194"/>
      <c r="S221" s="194"/>
      <c r="T221" s="195"/>
      <c r="AT221" s="189" t="s">
        <v>146</v>
      </c>
      <c r="AU221" s="189" t="s">
        <v>89</v>
      </c>
      <c r="AV221" s="14" t="s">
        <v>89</v>
      </c>
      <c r="AW221" s="14" t="s">
        <v>33</v>
      </c>
      <c r="AX221" s="14" t="s">
        <v>78</v>
      </c>
      <c r="AY221" s="189" t="s">
        <v>136</v>
      </c>
    </row>
    <row r="222" spans="1:65" s="14" customFormat="1" ht="10.199999999999999">
      <c r="B222" s="188"/>
      <c r="D222" s="177" t="s">
        <v>146</v>
      </c>
      <c r="E222" s="189" t="s">
        <v>1</v>
      </c>
      <c r="F222" s="190" t="s">
        <v>262</v>
      </c>
      <c r="H222" s="191">
        <v>29.164999999999999</v>
      </c>
      <c r="I222" s="192"/>
      <c r="L222" s="188"/>
      <c r="M222" s="193"/>
      <c r="N222" s="194"/>
      <c r="O222" s="194"/>
      <c r="P222" s="194"/>
      <c r="Q222" s="194"/>
      <c r="R222" s="194"/>
      <c r="S222" s="194"/>
      <c r="T222" s="195"/>
      <c r="AT222" s="189" t="s">
        <v>146</v>
      </c>
      <c r="AU222" s="189" t="s">
        <v>89</v>
      </c>
      <c r="AV222" s="14" t="s">
        <v>89</v>
      </c>
      <c r="AW222" s="14" t="s">
        <v>33</v>
      </c>
      <c r="AX222" s="14" t="s">
        <v>78</v>
      </c>
      <c r="AY222" s="189" t="s">
        <v>136</v>
      </c>
    </row>
    <row r="223" spans="1:65" s="14" customFormat="1" ht="10.199999999999999">
      <c r="B223" s="188"/>
      <c r="D223" s="177" t="s">
        <v>146</v>
      </c>
      <c r="E223" s="189" t="s">
        <v>1</v>
      </c>
      <c r="F223" s="190" t="s">
        <v>263</v>
      </c>
      <c r="H223" s="191">
        <v>61.692</v>
      </c>
      <c r="I223" s="192"/>
      <c r="L223" s="188"/>
      <c r="M223" s="193"/>
      <c r="N223" s="194"/>
      <c r="O223" s="194"/>
      <c r="P223" s="194"/>
      <c r="Q223" s="194"/>
      <c r="R223" s="194"/>
      <c r="S223" s="194"/>
      <c r="T223" s="195"/>
      <c r="AT223" s="189" t="s">
        <v>146</v>
      </c>
      <c r="AU223" s="189" t="s">
        <v>89</v>
      </c>
      <c r="AV223" s="14" t="s">
        <v>89</v>
      </c>
      <c r="AW223" s="14" t="s">
        <v>33</v>
      </c>
      <c r="AX223" s="14" t="s">
        <v>78</v>
      </c>
      <c r="AY223" s="189" t="s">
        <v>136</v>
      </c>
    </row>
    <row r="224" spans="1:65" s="14" customFormat="1" ht="10.199999999999999">
      <c r="B224" s="188"/>
      <c r="D224" s="177" t="s">
        <v>146</v>
      </c>
      <c r="E224" s="189" t="s">
        <v>1</v>
      </c>
      <c r="F224" s="190" t="s">
        <v>264</v>
      </c>
      <c r="H224" s="191">
        <v>61.966000000000001</v>
      </c>
      <c r="I224" s="192"/>
      <c r="L224" s="188"/>
      <c r="M224" s="193"/>
      <c r="N224" s="194"/>
      <c r="O224" s="194"/>
      <c r="P224" s="194"/>
      <c r="Q224" s="194"/>
      <c r="R224" s="194"/>
      <c r="S224" s="194"/>
      <c r="T224" s="195"/>
      <c r="AT224" s="189" t="s">
        <v>146</v>
      </c>
      <c r="AU224" s="189" t="s">
        <v>89</v>
      </c>
      <c r="AV224" s="14" t="s">
        <v>89</v>
      </c>
      <c r="AW224" s="14" t="s">
        <v>33</v>
      </c>
      <c r="AX224" s="14" t="s">
        <v>78</v>
      </c>
      <c r="AY224" s="189" t="s">
        <v>136</v>
      </c>
    </row>
    <row r="225" spans="2:51" s="14" customFormat="1" ht="10.199999999999999">
      <c r="B225" s="188"/>
      <c r="D225" s="177" t="s">
        <v>146</v>
      </c>
      <c r="E225" s="189" t="s">
        <v>1</v>
      </c>
      <c r="F225" s="190" t="s">
        <v>265</v>
      </c>
      <c r="H225" s="191">
        <v>10.5</v>
      </c>
      <c r="I225" s="192"/>
      <c r="L225" s="188"/>
      <c r="M225" s="193"/>
      <c r="N225" s="194"/>
      <c r="O225" s="194"/>
      <c r="P225" s="194"/>
      <c r="Q225" s="194"/>
      <c r="R225" s="194"/>
      <c r="S225" s="194"/>
      <c r="T225" s="195"/>
      <c r="AT225" s="189" t="s">
        <v>146</v>
      </c>
      <c r="AU225" s="189" t="s">
        <v>89</v>
      </c>
      <c r="AV225" s="14" t="s">
        <v>89</v>
      </c>
      <c r="AW225" s="14" t="s">
        <v>33</v>
      </c>
      <c r="AX225" s="14" t="s">
        <v>78</v>
      </c>
      <c r="AY225" s="189" t="s">
        <v>136</v>
      </c>
    </row>
    <row r="226" spans="2:51" s="14" customFormat="1" ht="10.199999999999999">
      <c r="B226" s="188"/>
      <c r="D226" s="177" t="s">
        <v>146</v>
      </c>
      <c r="E226" s="189" t="s">
        <v>1</v>
      </c>
      <c r="F226" s="190" t="s">
        <v>266</v>
      </c>
      <c r="H226" s="191">
        <v>53.058999999999997</v>
      </c>
      <c r="I226" s="192"/>
      <c r="L226" s="188"/>
      <c r="M226" s="193"/>
      <c r="N226" s="194"/>
      <c r="O226" s="194"/>
      <c r="P226" s="194"/>
      <c r="Q226" s="194"/>
      <c r="R226" s="194"/>
      <c r="S226" s="194"/>
      <c r="T226" s="195"/>
      <c r="AT226" s="189" t="s">
        <v>146</v>
      </c>
      <c r="AU226" s="189" t="s">
        <v>89</v>
      </c>
      <c r="AV226" s="14" t="s">
        <v>89</v>
      </c>
      <c r="AW226" s="14" t="s">
        <v>33</v>
      </c>
      <c r="AX226" s="14" t="s">
        <v>78</v>
      </c>
      <c r="AY226" s="189" t="s">
        <v>136</v>
      </c>
    </row>
    <row r="227" spans="2:51" s="14" customFormat="1" ht="10.199999999999999">
      <c r="B227" s="188"/>
      <c r="D227" s="177" t="s">
        <v>146</v>
      </c>
      <c r="E227" s="189" t="s">
        <v>1</v>
      </c>
      <c r="F227" s="190" t="s">
        <v>267</v>
      </c>
      <c r="H227" s="191">
        <v>45.533000000000001</v>
      </c>
      <c r="I227" s="192"/>
      <c r="L227" s="188"/>
      <c r="M227" s="193"/>
      <c r="N227" s="194"/>
      <c r="O227" s="194"/>
      <c r="P227" s="194"/>
      <c r="Q227" s="194"/>
      <c r="R227" s="194"/>
      <c r="S227" s="194"/>
      <c r="T227" s="195"/>
      <c r="AT227" s="189" t="s">
        <v>146</v>
      </c>
      <c r="AU227" s="189" t="s">
        <v>89</v>
      </c>
      <c r="AV227" s="14" t="s">
        <v>89</v>
      </c>
      <c r="AW227" s="14" t="s">
        <v>33</v>
      </c>
      <c r="AX227" s="14" t="s">
        <v>78</v>
      </c>
      <c r="AY227" s="189" t="s">
        <v>136</v>
      </c>
    </row>
    <row r="228" spans="2:51" s="14" customFormat="1" ht="10.199999999999999">
      <c r="B228" s="188"/>
      <c r="D228" s="177" t="s">
        <v>146</v>
      </c>
      <c r="E228" s="189" t="s">
        <v>1</v>
      </c>
      <c r="F228" s="190" t="s">
        <v>268</v>
      </c>
      <c r="H228" s="191">
        <v>19.844999999999999</v>
      </c>
      <c r="I228" s="192"/>
      <c r="L228" s="188"/>
      <c r="M228" s="193"/>
      <c r="N228" s="194"/>
      <c r="O228" s="194"/>
      <c r="P228" s="194"/>
      <c r="Q228" s="194"/>
      <c r="R228" s="194"/>
      <c r="S228" s="194"/>
      <c r="T228" s="195"/>
      <c r="AT228" s="189" t="s">
        <v>146</v>
      </c>
      <c r="AU228" s="189" t="s">
        <v>89</v>
      </c>
      <c r="AV228" s="14" t="s">
        <v>89</v>
      </c>
      <c r="AW228" s="14" t="s">
        <v>33</v>
      </c>
      <c r="AX228" s="14" t="s">
        <v>78</v>
      </c>
      <c r="AY228" s="189" t="s">
        <v>136</v>
      </c>
    </row>
    <row r="229" spans="2:51" s="14" customFormat="1" ht="10.199999999999999">
      <c r="B229" s="188"/>
      <c r="D229" s="177" t="s">
        <v>146</v>
      </c>
      <c r="E229" s="189" t="s">
        <v>1</v>
      </c>
      <c r="F229" s="190" t="s">
        <v>269</v>
      </c>
      <c r="H229" s="191">
        <v>55.951999999999998</v>
      </c>
      <c r="I229" s="192"/>
      <c r="L229" s="188"/>
      <c r="M229" s="193"/>
      <c r="N229" s="194"/>
      <c r="O229" s="194"/>
      <c r="P229" s="194"/>
      <c r="Q229" s="194"/>
      <c r="R229" s="194"/>
      <c r="S229" s="194"/>
      <c r="T229" s="195"/>
      <c r="AT229" s="189" t="s">
        <v>146</v>
      </c>
      <c r="AU229" s="189" t="s">
        <v>89</v>
      </c>
      <c r="AV229" s="14" t="s">
        <v>89</v>
      </c>
      <c r="AW229" s="14" t="s">
        <v>33</v>
      </c>
      <c r="AX229" s="14" t="s">
        <v>78</v>
      </c>
      <c r="AY229" s="189" t="s">
        <v>136</v>
      </c>
    </row>
    <row r="230" spans="2:51" s="14" customFormat="1" ht="10.199999999999999">
      <c r="B230" s="188"/>
      <c r="D230" s="177" t="s">
        <v>146</v>
      </c>
      <c r="E230" s="189" t="s">
        <v>1</v>
      </c>
      <c r="F230" s="190" t="s">
        <v>270</v>
      </c>
      <c r="H230" s="191">
        <v>59.063000000000002</v>
      </c>
      <c r="I230" s="192"/>
      <c r="L230" s="188"/>
      <c r="M230" s="193"/>
      <c r="N230" s="194"/>
      <c r="O230" s="194"/>
      <c r="P230" s="194"/>
      <c r="Q230" s="194"/>
      <c r="R230" s="194"/>
      <c r="S230" s="194"/>
      <c r="T230" s="195"/>
      <c r="AT230" s="189" t="s">
        <v>146</v>
      </c>
      <c r="AU230" s="189" t="s">
        <v>89</v>
      </c>
      <c r="AV230" s="14" t="s">
        <v>89</v>
      </c>
      <c r="AW230" s="14" t="s">
        <v>33</v>
      </c>
      <c r="AX230" s="14" t="s">
        <v>78</v>
      </c>
      <c r="AY230" s="189" t="s">
        <v>136</v>
      </c>
    </row>
    <row r="231" spans="2:51" s="14" customFormat="1" ht="10.199999999999999">
      <c r="B231" s="188"/>
      <c r="D231" s="177" t="s">
        <v>146</v>
      </c>
      <c r="E231" s="189" t="s">
        <v>1</v>
      </c>
      <c r="F231" s="190" t="s">
        <v>271</v>
      </c>
      <c r="H231" s="191">
        <v>46.427999999999997</v>
      </c>
      <c r="I231" s="192"/>
      <c r="L231" s="188"/>
      <c r="M231" s="193"/>
      <c r="N231" s="194"/>
      <c r="O231" s="194"/>
      <c r="P231" s="194"/>
      <c r="Q231" s="194"/>
      <c r="R231" s="194"/>
      <c r="S231" s="194"/>
      <c r="T231" s="195"/>
      <c r="AT231" s="189" t="s">
        <v>146</v>
      </c>
      <c r="AU231" s="189" t="s">
        <v>89</v>
      </c>
      <c r="AV231" s="14" t="s">
        <v>89</v>
      </c>
      <c r="AW231" s="14" t="s">
        <v>33</v>
      </c>
      <c r="AX231" s="14" t="s">
        <v>78</v>
      </c>
      <c r="AY231" s="189" t="s">
        <v>136</v>
      </c>
    </row>
    <row r="232" spans="2:51" s="14" customFormat="1" ht="10.199999999999999">
      <c r="B232" s="188"/>
      <c r="D232" s="177" t="s">
        <v>146</v>
      </c>
      <c r="E232" s="189" t="s">
        <v>1</v>
      </c>
      <c r="F232" s="190" t="s">
        <v>272</v>
      </c>
      <c r="H232" s="191">
        <v>53.585999999999999</v>
      </c>
      <c r="I232" s="192"/>
      <c r="L232" s="188"/>
      <c r="M232" s="193"/>
      <c r="N232" s="194"/>
      <c r="O232" s="194"/>
      <c r="P232" s="194"/>
      <c r="Q232" s="194"/>
      <c r="R232" s="194"/>
      <c r="S232" s="194"/>
      <c r="T232" s="195"/>
      <c r="AT232" s="189" t="s">
        <v>146</v>
      </c>
      <c r="AU232" s="189" t="s">
        <v>89</v>
      </c>
      <c r="AV232" s="14" t="s">
        <v>89</v>
      </c>
      <c r="AW232" s="14" t="s">
        <v>33</v>
      </c>
      <c r="AX232" s="14" t="s">
        <v>78</v>
      </c>
      <c r="AY232" s="189" t="s">
        <v>136</v>
      </c>
    </row>
    <row r="233" spans="2:51" s="14" customFormat="1" ht="10.199999999999999">
      <c r="B233" s="188"/>
      <c r="D233" s="177" t="s">
        <v>146</v>
      </c>
      <c r="E233" s="189" t="s">
        <v>1</v>
      </c>
      <c r="F233" s="190" t="s">
        <v>273</v>
      </c>
      <c r="H233" s="191">
        <v>25.6</v>
      </c>
      <c r="I233" s="192"/>
      <c r="L233" s="188"/>
      <c r="M233" s="193"/>
      <c r="N233" s="194"/>
      <c r="O233" s="194"/>
      <c r="P233" s="194"/>
      <c r="Q233" s="194"/>
      <c r="R233" s="194"/>
      <c r="S233" s="194"/>
      <c r="T233" s="195"/>
      <c r="AT233" s="189" t="s">
        <v>146</v>
      </c>
      <c r="AU233" s="189" t="s">
        <v>89</v>
      </c>
      <c r="AV233" s="14" t="s">
        <v>89</v>
      </c>
      <c r="AW233" s="14" t="s">
        <v>33</v>
      </c>
      <c r="AX233" s="14" t="s">
        <v>78</v>
      </c>
      <c r="AY233" s="189" t="s">
        <v>136</v>
      </c>
    </row>
    <row r="234" spans="2:51" s="16" customFormat="1" ht="10.199999999999999">
      <c r="B234" s="204"/>
      <c r="D234" s="177" t="s">
        <v>146</v>
      </c>
      <c r="E234" s="205" t="s">
        <v>1</v>
      </c>
      <c r="F234" s="206" t="s">
        <v>178</v>
      </c>
      <c r="H234" s="207">
        <v>605.85900000000004</v>
      </c>
      <c r="I234" s="208"/>
      <c r="L234" s="204"/>
      <c r="M234" s="209"/>
      <c r="N234" s="210"/>
      <c r="O234" s="210"/>
      <c r="P234" s="210"/>
      <c r="Q234" s="210"/>
      <c r="R234" s="210"/>
      <c r="S234" s="210"/>
      <c r="T234" s="211"/>
      <c r="AT234" s="205" t="s">
        <v>146</v>
      </c>
      <c r="AU234" s="205" t="s">
        <v>89</v>
      </c>
      <c r="AV234" s="16" t="s">
        <v>154</v>
      </c>
      <c r="AW234" s="16" t="s">
        <v>33</v>
      </c>
      <c r="AX234" s="16" t="s">
        <v>78</v>
      </c>
      <c r="AY234" s="205" t="s">
        <v>136</v>
      </c>
    </row>
    <row r="235" spans="2:51" s="13" customFormat="1" ht="10.199999999999999">
      <c r="B235" s="181"/>
      <c r="D235" s="177" t="s">
        <v>146</v>
      </c>
      <c r="E235" s="182" t="s">
        <v>1</v>
      </c>
      <c r="F235" s="183" t="s">
        <v>274</v>
      </c>
      <c r="H235" s="182" t="s">
        <v>1</v>
      </c>
      <c r="I235" s="184"/>
      <c r="L235" s="181"/>
      <c r="M235" s="185"/>
      <c r="N235" s="186"/>
      <c r="O235" s="186"/>
      <c r="P235" s="186"/>
      <c r="Q235" s="186"/>
      <c r="R235" s="186"/>
      <c r="S235" s="186"/>
      <c r="T235" s="187"/>
      <c r="AT235" s="182" t="s">
        <v>146</v>
      </c>
      <c r="AU235" s="182" t="s">
        <v>89</v>
      </c>
      <c r="AV235" s="13" t="s">
        <v>86</v>
      </c>
      <c r="AW235" s="13" t="s">
        <v>33</v>
      </c>
      <c r="AX235" s="13" t="s">
        <v>78</v>
      </c>
      <c r="AY235" s="182" t="s">
        <v>136</v>
      </c>
    </row>
    <row r="236" spans="2:51" s="14" customFormat="1" ht="10.199999999999999">
      <c r="B236" s="188"/>
      <c r="D236" s="177" t="s">
        <v>146</v>
      </c>
      <c r="E236" s="189" t="s">
        <v>1</v>
      </c>
      <c r="F236" s="190" t="s">
        <v>275</v>
      </c>
      <c r="H236" s="191">
        <v>8.3789999999999996</v>
      </c>
      <c r="I236" s="192"/>
      <c r="L236" s="188"/>
      <c r="M236" s="193"/>
      <c r="N236" s="194"/>
      <c r="O236" s="194"/>
      <c r="P236" s="194"/>
      <c r="Q236" s="194"/>
      <c r="R236" s="194"/>
      <c r="S236" s="194"/>
      <c r="T236" s="195"/>
      <c r="AT236" s="189" t="s">
        <v>146</v>
      </c>
      <c r="AU236" s="189" t="s">
        <v>89</v>
      </c>
      <c r="AV236" s="14" t="s">
        <v>89</v>
      </c>
      <c r="AW236" s="14" t="s">
        <v>33</v>
      </c>
      <c r="AX236" s="14" t="s">
        <v>78</v>
      </c>
      <c r="AY236" s="189" t="s">
        <v>136</v>
      </c>
    </row>
    <row r="237" spans="2:51" s="14" customFormat="1" ht="10.199999999999999">
      <c r="B237" s="188"/>
      <c r="D237" s="177" t="s">
        <v>146</v>
      </c>
      <c r="E237" s="189" t="s">
        <v>1</v>
      </c>
      <c r="F237" s="190" t="s">
        <v>276</v>
      </c>
      <c r="H237" s="191">
        <v>11.34</v>
      </c>
      <c r="I237" s="192"/>
      <c r="L237" s="188"/>
      <c r="M237" s="193"/>
      <c r="N237" s="194"/>
      <c r="O237" s="194"/>
      <c r="P237" s="194"/>
      <c r="Q237" s="194"/>
      <c r="R237" s="194"/>
      <c r="S237" s="194"/>
      <c r="T237" s="195"/>
      <c r="AT237" s="189" t="s">
        <v>146</v>
      </c>
      <c r="AU237" s="189" t="s">
        <v>89</v>
      </c>
      <c r="AV237" s="14" t="s">
        <v>89</v>
      </c>
      <c r="AW237" s="14" t="s">
        <v>33</v>
      </c>
      <c r="AX237" s="14" t="s">
        <v>78</v>
      </c>
      <c r="AY237" s="189" t="s">
        <v>136</v>
      </c>
    </row>
    <row r="238" spans="2:51" s="14" customFormat="1" ht="10.199999999999999">
      <c r="B238" s="188"/>
      <c r="D238" s="177" t="s">
        <v>146</v>
      </c>
      <c r="E238" s="189" t="s">
        <v>1</v>
      </c>
      <c r="F238" s="190" t="s">
        <v>277</v>
      </c>
      <c r="H238" s="191">
        <v>24.687999999999999</v>
      </c>
      <c r="I238" s="192"/>
      <c r="L238" s="188"/>
      <c r="M238" s="193"/>
      <c r="N238" s="194"/>
      <c r="O238" s="194"/>
      <c r="P238" s="194"/>
      <c r="Q238" s="194"/>
      <c r="R238" s="194"/>
      <c r="S238" s="194"/>
      <c r="T238" s="195"/>
      <c r="AT238" s="189" t="s">
        <v>146</v>
      </c>
      <c r="AU238" s="189" t="s">
        <v>89</v>
      </c>
      <c r="AV238" s="14" t="s">
        <v>89</v>
      </c>
      <c r="AW238" s="14" t="s">
        <v>33</v>
      </c>
      <c r="AX238" s="14" t="s">
        <v>78</v>
      </c>
      <c r="AY238" s="189" t="s">
        <v>136</v>
      </c>
    </row>
    <row r="239" spans="2:51" s="14" customFormat="1" ht="10.199999999999999">
      <c r="B239" s="188"/>
      <c r="D239" s="177" t="s">
        <v>146</v>
      </c>
      <c r="E239" s="189" t="s">
        <v>1</v>
      </c>
      <c r="F239" s="190" t="s">
        <v>278</v>
      </c>
      <c r="H239" s="191">
        <v>13.113</v>
      </c>
      <c r="I239" s="192"/>
      <c r="L239" s="188"/>
      <c r="M239" s="193"/>
      <c r="N239" s="194"/>
      <c r="O239" s="194"/>
      <c r="P239" s="194"/>
      <c r="Q239" s="194"/>
      <c r="R239" s="194"/>
      <c r="S239" s="194"/>
      <c r="T239" s="195"/>
      <c r="AT239" s="189" t="s">
        <v>146</v>
      </c>
      <c r="AU239" s="189" t="s">
        <v>89</v>
      </c>
      <c r="AV239" s="14" t="s">
        <v>89</v>
      </c>
      <c r="AW239" s="14" t="s">
        <v>33</v>
      </c>
      <c r="AX239" s="14" t="s">
        <v>78</v>
      </c>
      <c r="AY239" s="189" t="s">
        <v>136</v>
      </c>
    </row>
    <row r="240" spans="2:51" s="14" customFormat="1" ht="10.199999999999999">
      <c r="B240" s="188"/>
      <c r="D240" s="177" t="s">
        <v>146</v>
      </c>
      <c r="E240" s="189" t="s">
        <v>1</v>
      </c>
      <c r="F240" s="190" t="s">
        <v>279</v>
      </c>
      <c r="H240" s="191">
        <v>22.763000000000002</v>
      </c>
      <c r="I240" s="192"/>
      <c r="L240" s="188"/>
      <c r="M240" s="193"/>
      <c r="N240" s="194"/>
      <c r="O240" s="194"/>
      <c r="P240" s="194"/>
      <c r="Q240" s="194"/>
      <c r="R240" s="194"/>
      <c r="S240" s="194"/>
      <c r="T240" s="195"/>
      <c r="AT240" s="189" t="s">
        <v>146</v>
      </c>
      <c r="AU240" s="189" t="s">
        <v>89</v>
      </c>
      <c r="AV240" s="14" t="s">
        <v>89</v>
      </c>
      <c r="AW240" s="14" t="s">
        <v>33</v>
      </c>
      <c r="AX240" s="14" t="s">
        <v>78</v>
      </c>
      <c r="AY240" s="189" t="s">
        <v>136</v>
      </c>
    </row>
    <row r="241" spans="2:51" s="14" customFormat="1" ht="10.199999999999999">
      <c r="B241" s="188"/>
      <c r="D241" s="177" t="s">
        <v>146</v>
      </c>
      <c r="E241" s="189" t="s">
        <v>1</v>
      </c>
      <c r="F241" s="190" t="s">
        <v>280</v>
      </c>
      <c r="H241" s="191">
        <v>7</v>
      </c>
      <c r="I241" s="192"/>
      <c r="L241" s="188"/>
      <c r="M241" s="193"/>
      <c r="N241" s="194"/>
      <c r="O241" s="194"/>
      <c r="P241" s="194"/>
      <c r="Q241" s="194"/>
      <c r="R241" s="194"/>
      <c r="S241" s="194"/>
      <c r="T241" s="195"/>
      <c r="AT241" s="189" t="s">
        <v>146</v>
      </c>
      <c r="AU241" s="189" t="s">
        <v>89</v>
      </c>
      <c r="AV241" s="14" t="s">
        <v>89</v>
      </c>
      <c r="AW241" s="14" t="s">
        <v>33</v>
      </c>
      <c r="AX241" s="14" t="s">
        <v>78</v>
      </c>
      <c r="AY241" s="189" t="s">
        <v>136</v>
      </c>
    </row>
    <row r="242" spans="2:51" s="14" customFormat="1" ht="10.199999999999999">
      <c r="B242" s="188"/>
      <c r="D242" s="177" t="s">
        <v>146</v>
      </c>
      <c r="E242" s="189" t="s">
        <v>1</v>
      </c>
      <c r="F242" s="190" t="s">
        <v>281</v>
      </c>
      <c r="H242" s="191">
        <v>33.591999999999999</v>
      </c>
      <c r="I242" s="192"/>
      <c r="L242" s="188"/>
      <c r="M242" s="193"/>
      <c r="N242" s="194"/>
      <c r="O242" s="194"/>
      <c r="P242" s="194"/>
      <c r="Q242" s="194"/>
      <c r="R242" s="194"/>
      <c r="S242" s="194"/>
      <c r="T242" s="195"/>
      <c r="AT242" s="189" t="s">
        <v>146</v>
      </c>
      <c r="AU242" s="189" t="s">
        <v>89</v>
      </c>
      <c r="AV242" s="14" t="s">
        <v>89</v>
      </c>
      <c r="AW242" s="14" t="s">
        <v>33</v>
      </c>
      <c r="AX242" s="14" t="s">
        <v>78</v>
      </c>
      <c r="AY242" s="189" t="s">
        <v>136</v>
      </c>
    </row>
    <row r="243" spans="2:51" s="14" customFormat="1" ht="10.199999999999999">
      <c r="B243" s="188"/>
      <c r="D243" s="177" t="s">
        <v>146</v>
      </c>
      <c r="E243" s="189" t="s">
        <v>1</v>
      </c>
      <c r="F243" s="190" t="s">
        <v>282</v>
      </c>
      <c r="H243" s="191">
        <v>26.141999999999999</v>
      </c>
      <c r="I243" s="192"/>
      <c r="L243" s="188"/>
      <c r="M243" s="193"/>
      <c r="N243" s="194"/>
      <c r="O243" s="194"/>
      <c r="P243" s="194"/>
      <c r="Q243" s="194"/>
      <c r="R243" s="194"/>
      <c r="S243" s="194"/>
      <c r="T243" s="195"/>
      <c r="AT243" s="189" t="s">
        <v>146</v>
      </c>
      <c r="AU243" s="189" t="s">
        <v>89</v>
      </c>
      <c r="AV243" s="14" t="s">
        <v>89</v>
      </c>
      <c r="AW243" s="14" t="s">
        <v>33</v>
      </c>
      <c r="AX243" s="14" t="s">
        <v>78</v>
      </c>
      <c r="AY243" s="189" t="s">
        <v>136</v>
      </c>
    </row>
    <row r="244" spans="2:51" s="14" customFormat="1" ht="10.199999999999999">
      <c r="B244" s="188"/>
      <c r="D244" s="177" t="s">
        <v>146</v>
      </c>
      <c r="E244" s="189" t="s">
        <v>1</v>
      </c>
      <c r="F244" s="190" t="s">
        <v>283</v>
      </c>
      <c r="H244" s="191">
        <v>14.879</v>
      </c>
      <c r="I244" s="192"/>
      <c r="L244" s="188"/>
      <c r="M244" s="193"/>
      <c r="N244" s="194"/>
      <c r="O244" s="194"/>
      <c r="P244" s="194"/>
      <c r="Q244" s="194"/>
      <c r="R244" s="194"/>
      <c r="S244" s="194"/>
      <c r="T244" s="195"/>
      <c r="AT244" s="189" t="s">
        <v>146</v>
      </c>
      <c r="AU244" s="189" t="s">
        <v>89</v>
      </c>
      <c r="AV244" s="14" t="s">
        <v>89</v>
      </c>
      <c r="AW244" s="14" t="s">
        <v>33</v>
      </c>
      <c r="AX244" s="14" t="s">
        <v>78</v>
      </c>
      <c r="AY244" s="189" t="s">
        <v>136</v>
      </c>
    </row>
    <row r="245" spans="2:51" s="16" customFormat="1" ht="10.199999999999999">
      <c r="B245" s="204"/>
      <c r="D245" s="177" t="s">
        <v>146</v>
      </c>
      <c r="E245" s="205" t="s">
        <v>1</v>
      </c>
      <c r="F245" s="206" t="s">
        <v>178</v>
      </c>
      <c r="H245" s="207">
        <v>161.89599999999999</v>
      </c>
      <c r="I245" s="208"/>
      <c r="L245" s="204"/>
      <c r="M245" s="209"/>
      <c r="N245" s="210"/>
      <c r="O245" s="210"/>
      <c r="P245" s="210"/>
      <c r="Q245" s="210"/>
      <c r="R245" s="210"/>
      <c r="S245" s="210"/>
      <c r="T245" s="211"/>
      <c r="AT245" s="205" t="s">
        <v>146</v>
      </c>
      <c r="AU245" s="205" t="s">
        <v>89</v>
      </c>
      <c r="AV245" s="16" t="s">
        <v>154</v>
      </c>
      <c r="AW245" s="16" t="s">
        <v>33</v>
      </c>
      <c r="AX245" s="16" t="s">
        <v>78</v>
      </c>
      <c r="AY245" s="205" t="s">
        <v>136</v>
      </c>
    </row>
    <row r="246" spans="2:51" s="13" customFormat="1" ht="10.199999999999999">
      <c r="B246" s="181"/>
      <c r="D246" s="177" t="s">
        <v>146</v>
      </c>
      <c r="E246" s="182" t="s">
        <v>1</v>
      </c>
      <c r="F246" s="183" t="s">
        <v>284</v>
      </c>
      <c r="H246" s="182" t="s">
        <v>1</v>
      </c>
      <c r="I246" s="184"/>
      <c r="L246" s="181"/>
      <c r="M246" s="185"/>
      <c r="N246" s="186"/>
      <c r="O246" s="186"/>
      <c r="P246" s="186"/>
      <c r="Q246" s="186"/>
      <c r="R246" s="186"/>
      <c r="S246" s="186"/>
      <c r="T246" s="187"/>
      <c r="AT246" s="182" t="s">
        <v>146</v>
      </c>
      <c r="AU246" s="182" t="s">
        <v>89</v>
      </c>
      <c r="AV246" s="13" t="s">
        <v>86</v>
      </c>
      <c r="AW246" s="13" t="s">
        <v>33</v>
      </c>
      <c r="AX246" s="13" t="s">
        <v>78</v>
      </c>
      <c r="AY246" s="182" t="s">
        <v>136</v>
      </c>
    </row>
    <row r="247" spans="2:51" s="14" customFormat="1" ht="10.199999999999999">
      <c r="B247" s="188"/>
      <c r="D247" s="177" t="s">
        <v>146</v>
      </c>
      <c r="E247" s="189" t="s">
        <v>1</v>
      </c>
      <c r="F247" s="190" t="s">
        <v>285</v>
      </c>
      <c r="H247" s="191">
        <v>9.4499999999999993</v>
      </c>
      <c r="I247" s="192"/>
      <c r="L247" s="188"/>
      <c r="M247" s="193"/>
      <c r="N247" s="194"/>
      <c r="O247" s="194"/>
      <c r="P247" s="194"/>
      <c r="Q247" s="194"/>
      <c r="R247" s="194"/>
      <c r="S247" s="194"/>
      <c r="T247" s="195"/>
      <c r="AT247" s="189" t="s">
        <v>146</v>
      </c>
      <c r="AU247" s="189" t="s">
        <v>89</v>
      </c>
      <c r="AV247" s="14" t="s">
        <v>89</v>
      </c>
      <c r="AW247" s="14" t="s">
        <v>33</v>
      </c>
      <c r="AX247" s="14" t="s">
        <v>78</v>
      </c>
      <c r="AY247" s="189" t="s">
        <v>136</v>
      </c>
    </row>
    <row r="248" spans="2:51" s="14" customFormat="1" ht="10.199999999999999">
      <c r="B248" s="188"/>
      <c r="D248" s="177" t="s">
        <v>146</v>
      </c>
      <c r="E248" s="189" t="s">
        <v>1</v>
      </c>
      <c r="F248" s="190" t="s">
        <v>286</v>
      </c>
      <c r="H248" s="191">
        <v>3.8159999999999998</v>
      </c>
      <c r="I248" s="192"/>
      <c r="L248" s="188"/>
      <c r="M248" s="193"/>
      <c r="N248" s="194"/>
      <c r="O248" s="194"/>
      <c r="P248" s="194"/>
      <c r="Q248" s="194"/>
      <c r="R248" s="194"/>
      <c r="S248" s="194"/>
      <c r="T248" s="195"/>
      <c r="AT248" s="189" t="s">
        <v>146</v>
      </c>
      <c r="AU248" s="189" t="s">
        <v>89</v>
      </c>
      <c r="AV248" s="14" t="s">
        <v>89</v>
      </c>
      <c r="AW248" s="14" t="s">
        <v>33</v>
      </c>
      <c r="AX248" s="14" t="s">
        <v>78</v>
      </c>
      <c r="AY248" s="189" t="s">
        <v>136</v>
      </c>
    </row>
    <row r="249" spans="2:51" s="14" customFormat="1" ht="10.199999999999999">
      <c r="B249" s="188"/>
      <c r="D249" s="177" t="s">
        <v>146</v>
      </c>
      <c r="E249" s="189" t="s">
        <v>1</v>
      </c>
      <c r="F249" s="190" t="s">
        <v>287</v>
      </c>
      <c r="H249" s="191">
        <v>97.11</v>
      </c>
      <c r="I249" s="192"/>
      <c r="L249" s="188"/>
      <c r="M249" s="193"/>
      <c r="N249" s="194"/>
      <c r="O249" s="194"/>
      <c r="P249" s="194"/>
      <c r="Q249" s="194"/>
      <c r="R249" s="194"/>
      <c r="S249" s="194"/>
      <c r="T249" s="195"/>
      <c r="AT249" s="189" t="s">
        <v>146</v>
      </c>
      <c r="AU249" s="189" t="s">
        <v>89</v>
      </c>
      <c r="AV249" s="14" t="s">
        <v>89</v>
      </c>
      <c r="AW249" s="14" t="s">
        <v>33</v>
      </c>
      <c r="AX249" s="14" t="s">
        <v>78</v>
      </c>
      <c r="AY249" s="189" t="s">
        <v>136</v>
      </c>
    </row>
    <row r="250" spans="2:51" s="14" customFormat="1" ht="10.199999999999999">
      <c r="B250" s="188"/>
      <c r="D250" s="177" t="s">
        <v>146</v>
      </c>
      <c r="E250" s="189" t="s">
        <v>1</v>
      </c>
      <c r="F250" s="190" t="s">
        <v>288</v>
      </c>
      <c r="H250" s="191">
        <v>108.288</v>
      </c>
      <c r="I250" s="192"/>
      <c r="L250" s="188"/>
      <c r="M250" s="193"/>
      <c r="N250" s="194"/>
      <c r="O250" s="194"/>
      <c r="P250" s="194"/>
      <c r="Q250" s="194"/>
      <c r="R250" s="194"/>
      <c r="S250" s="194"/>
      <c r="T250" s="195"/>
      <c r="AT250" s="189" t="s">
        <v>146</v>
      </c>
      <c r="AU250" s="189" t="s">
        <v>89</v>
      </c>
      <c r="AV250" s="14" t="s">
        <v>89</v>
      </c>
      <c r="AW250" s="14" t="s">
        <v>33</v>
      </c>
      <c r="AX250" s="14" t="s">
        <v>78</v>
      </c>
      <c r="AY250" s="189" t="s">
        <v>136</v>
      </c>
    </row>
    <row r="251" spans="2:51" s="14" customFormat="1" ht="10.199999999999999">
      <c r="B251" s="188"/>
      <c r="D251" s="177" t="s">
        <v>146</v>
      </c>
      <c r="E251" s="189" t="s">
        <v>1</v>
      </c>
      <c r="F251" s="190" t="s">
        <v>289</v>
      </c>
      <c r="H251" s="191">
        <v>109.84099999999999</v>
      </c>
      <c r="I251" s="192"/>
      <c r="L251" s="188"/>
      <c r="M251" s="193"/>
      <c r="N251" s="194"/>
      <c r="O251" s="194"/>
      <c r="P251" s="194"/>
      <c r="Q251" s="194"/>
      <c r="R251" s="194"/>
      <c r="S251" s="194"/>
      <c r="T251" s="195"/>
      <c r="AT251" s="189" t="s">
        <v>146</v>
      </c>
      <c r="AU251" s="189" t="s">
        <v>89</v>
      </c>
      <c r="AV251" s="14" t="s">
        <v>89</v>
      </c>
      <c r="AW251" s="14" t="s">
        <v>33</v>
      </c>
      <c r="AX251" s="14" t="s">
        <v>78</v>
      </c>
      <c r="AY251" s="189" t="s">
        <v>136</v>
      </c>
    </row>
    <row r="252" spans="2:51" s="14" customFormat="1" ht="10.199999999999999">
      <c r="B252" s="188"/>
      <c r="D252" s="177" t="s">
        <v>146</v>
      </c>
      <c r="E252" s="189" t="s">
        <v>1</v>
      </c>
      <c r="F252" s="190" t="s">
        <v>290</v>
      </c>
      <c r="H252" s="191">
        <v>79.013000000000005</v>
      </c>
      <c r="I252" s="192"/>
      <c r="L252" s="188"/>
      <c r="M252" s="193"/>
      <c r="N252" s="194"/>
      <c r="O252" s="194"/>
      <c r="P252" s="194"/>
      <c r="Q252" s="194"/>
      <c r="R252" s="194"/>
      <c r="S252" s="194"/>
      <c r="T252" s="195"/>
      <c r="AT252" s="189" t="s">
        <v>146</v>
      </c>
      <c r="AU252" s="189" t="s">
        <v>89</v>
      </c>
      <c r="AV252" s="14" t="s">
        <v>89</v>
      </c>
      <c r="AW252" s="14" t="s">
        <v>33</v>
      </c>
      <c r="AX252" s="14" t="s">
        <v>78</v>
      </c>
      <c r="AY252" s="189" t="s">
        <v>136</v>
      </c>
    </row>
    <row r="253" spans="2:51" s="14" customFormat="1" ht="10.199999999999999">
      <c r="B253" s="188"/>
      <c r="D253" s="177" t="s">
        <v>146</v>
      </c>
      <c r="E253" s="189" t="s">
        <v>1</v>
      </c>
      <c r="F253" s="190" t="s">
        <v>291</v>
      </c>
      <c r="H253" s="191">
        <v>51.07</v>
      </c>
      <c r="I253" s="192"/>
      <c r="L253" s="188"/>
      <c r="M253" s="193"/>
      <c r="N253" s="194"/>
      <c r="O253" s="194"/>
      <c r="P253" s="194"/>
      <c r="Q253" s="194"/>
      <c r="R253" s="194"/>
      <c r="S253" s="194"/>
      <c r="T253" s="195"/>
      <c r="AT253" s="189" t="s">
        <v>146</v>
      </c>
      <c r="AU253" s="189" t="s">
        <v>89</v>
      </c>
      <c r="AV253" s="14" t="s">
        <v>89</v>
      </c>
      <c r="AW253" s="14" t="s">
        <v>33</v>
      </c>
      <c r="AX253" s="14" t="s">
        <v>78</v>
      </c>
      <c r="AY253" s="189" t="s">
        <v>136</v>
      </c>
    </row>
    <row r="254" spans="2:51" s="14" customFormat="1" ht="10.199999999999999">
      <c r="B254" s="188"/>
      <c r="D254" s="177" t="s">
        <v>146</v>
      </c>
      <c r="E254" s="189" t="s">
        <v>1</v>
      </c>
      <c r="F254" s="190" t="s">
        <v>292</v>
      </c>
      <c r="H254" s="191">
        <v>96.498000000000005</v>
      </c>
      <c r="I254" s="192"/>
      <c r="L254" s="188"/>
      <c r="M254" s="193"/>
      <c r="N254" s="194"/>
      <c r="O254" s="194"/>
      <c r="P254" s="194"/>
      <c r="Q254" s="194"/>
      <c r="R254" s="194"/>
      <c r="S254" s="194"/>
      <c r="T254" s="195"/>
      <c r="AT254" s="189" t="s">
        <v>146</v>
      </c>
      <c r="AU254" s="189" t="s">
        <v>89</v>
      </c>
      <c r="AV254" s="14" t="s">
        <v>89</v>
      </c>
      <c r="AW254" s="14" t="s">
        <v>33</v>
      </c>
      <c r="AX254" s="14" t="s">
        <v>78</v>
      </c>
      <c r="AY254" s="189" t="s">
        <v>136</v>
      </c>
    </row>
    <row r="255" spans="2:51" s="14" customFormat="1" ht="10.199999999999999">
      <c r="B255" s="188"/>
      <c r="D255" s="177" t="s">
        <v>146</v>
      </c>
      <c r="E255" s="189" t="s">
        <v>1</v>
      </c>
      <c r="F255" s="190" t="s">
        <v>293</v>
      </c>
      <c r="H255" s="191">
        <v>101.914</v>
      </c>
      <c r="I255" s="192"/>
      <c r="L255" s="188"/>
      <c r="M255" s="193"/>
      <c r="N255" s="194"/>
      <c r="O255" s="194"/>
      <c r="P255" s="194"/>
      <c r="Q255" s="194"/>
      <c r="R255" s="194"/>
      <c r="S255" s="194"/>
      <c r="T255" s="195"/>
      <c r="AT255" s="189" t="s">
        <v>146</v>
      </c>
      <c r="AU255" s="189" t="s">
        <v>89</v>
      </c>
      <c r="AV255" s="14" t="s">
        <v>89</v>
      </c>
      <c r="AW255" s="14" t="s">
        <v>33</v>
      </c>
      <c r="AX255" s="14" t="s">
        <v>78</v>
      </c>
      <c r="AY255" s="189" t="s">
        <v>136</v>
      </c>
    </row>
    <row r="256" spans="2:51" s="14" customFormat="1" ht="10.199999999999999">
      <c r="B256" s="188"/>
      <c r="D256" s="177" t="s">
        <v>146</v>
      </c>
      <c r="E256" s="189" t="s">
        <v>1</v>
      </c>
      <c r="F256" s="190" t="s">
        <v>294</v>
      </c>
      <c r="H256" s="191">
        <v>99.495000000000005</v>
      </c>
      <c r="I256" s="192"/>
      <c r="L256" s="188"/>
      <c r="M256" s="193"/>
      <c r="N256" s="194"/>
      <c r="O256" s="194"/>
      <c r="P256" s="194"/>
      <c r="Q256" s="194"/>
      <c r="R256" s="194"/>
      <c r="S256" s="194"/>
      <c r="T256" s="195"/>
      <c r="AT256" s="189" t="s">
        <v>146</v>
      </c>
      <c r="AU256" s="189" t="s">
        <v>89</v>
      </c>
      <c r="AV256" s="14" t="s">
        <v>89</v>
      </c>
      <c r="AW256" s="14" t="s">
        <v>33</v>
      </c>
      <c r="AX256" s="14" t="s">
        <v>78</v>
      </c>
      <c r="AY256" s="189" t="s">
        <v>136</v>
      </c>
    </row>
    <row r="257" spans="2:51" s="16" customFormat="1" ht="10.199999999999999">
      <c r="B257" s="204"/>
      <c r="D257" s="177" t="s">
        <v>146</v>
      </c>
      <c r="E257" s="205" t="s">
        <v>1</v>
      </c>
      <c r="F257" s="206" t="s">
        <v>178</v>
      </c>
      <c r="H257" s="207">
        <v>756.495</v>
      </c>
      <c r="I257" s="208"/>
      <c r="L257" s="204"/>
      <c r="M257" s="209"/>
      <c r="N257" s="210"/>
      <c r="O257" s="210"/>
      <c r="P257" s="210"/>
      <c r="Q257" s="210"/>
      <c r="R257" s="210"/>
      <c r="S257" s="210"/>
      <c r="T257" s="211"/>
      <c r="AT257" s="205" t="s">
        <v>146</v>
      </c>
      <c r="AU257" s="205" t="s">
        <v>89</v>
      </c>
      <c r="AV257" s="16" t="s">
        <v>154</v>
      </c>
      <c r="AW257" s="16" t="s">
        <v>33</v>
      </c>
      <c r="AX257" s="16" t="s">
        <v>78</v>
      </c>
      <c r="AY257" s="205" t="s">
        <v>136</v>
      </c>
    </row>
    <row r="258" spans="2:51" s="13" customFormat="1" ht="10.199999999999999">
      <c r="B258" s="181"/>
      <c r="D258" s="177" t="s">
        <v>146</v>
      </c>
      <c r="E258" s="182" t="s">
        <v>1</v>
      </c>
      <c r="F258" s="183" t="s">
        <v>295</v>
      </c>
      <c r="H258" s="182" t="s">
        <v>1</v>
      </c>
      <c r="I258" s="184"/>
      <c r="L258" s="181"/>
      <c r="M258" s="185"/>
      <c r="N258" s="186"/>
      <c r="O258" s="186"/>
      <c r="P258" s="186"/>
      <c r="Q258" s="186"/>
      <c r="R258" s="186"/>
      <c r="S258" s="186"/>
      <c r="T258" s="187"/>
      <c r="AT258" s="182" t="s">
        <v>146</v>
      </c>
      <c r="AU258" s="182" t="s">
        <v>89</v>
      </c>
      <c r="AV258" s="13" t="s">
        <v>86</v>
      </c>
      <c r="AW258" s="13" t="s">
        <v>33</v>
      </c>
      <c r="AX258" s="13" t="s">
        <v>78</v>
      </c>
      <c r="AY258" s="182" t="s">
        <v>136</v>
      </c>
    </row>
    <row r="259" spans="2:51" s="14" customFormat="1" ht="10.199999999999999">
      <c r="B259" s="188"/>
      <c r="D259" s="177" t="s">
        <v>146</v>
      </c>
      <c r="E259" s="189" t="s">
        <v>1</v>
      </c>
      <c r="F259" s="190" t="s">
        <v>296</v>
      </c>
      <c r="H259" s="191">
        <v>54.886000000000003</v>
      </c>
      <c r="I259" s="192"/>
      <c r="L259" s="188"/>
      <c r="M259" s="193"/>
      <c r="N259" s="194"/>
      <c r="O259" s="194"/>
      <c r="P259" s="194"/>
      <c r="Q259" s="194"/>
      <c r="R259" s="194"/>
      <c r="S259" s="194"/>
      <c r="T259" s="195"/>
      <c r="AT259" s="189" t="s">
        <v>146</v>
      </c>
      <c r="AU259" s="189" t="s">
        <v>89</v>
      </c>
      <c r="AV259" s="14" t="s">
        <v>89</v>
      </c>
      <c r="AW259" s="14" t="s">
        <v>33</v>
      </c>
      <c r="AX259" s="14" t="s">
        <v>78</v>
      </c>
      <c r="AY259" s="189" t="s">
        <v>136</v>
      </c>
    </row>
    <row r="260" spans="2:51" s="14" customFormat="1" ht="10.199999999999999">
      <c r="B260" s="188"/>
      <c r="D260" s="177" t="s">
        <v>146</v>
      </c>
      <c r="E260" s="189" t="s">
        <v>1</v>
      </c>
      <c r="F260" s="190" t="s">
        <v>297</v>
      </c>
      <c r="H260" s="191">
        <v>35.002000000000002</v>
      </c>
      <c r="I260" s="192"/>
      <c r="L260" s="188"/>
      <c r="M260" s="193"/>
      <c r="N260" s="194"/>
      <c r="O260" s="194"/>
      <c r="P260" s="194"/>
      <c r="Q260" s="194"/>
      <c r="R260" s="194"/>
      <c r="S260" s="194"/>
      <c r="T260" s="195"/>
      <c r="AT260" s="189" t="s">
        <v>146</v>
      </c>
      <c r="AU260" s="189" t="s">
        <v>89</v>
      </c>
      <c r="AV260" s="14" t="s">
        <v>89</v>
      </c>
      <c r="AW260" s="14" t="s">
        <v>33</v>
      </c>
      <c r="AX260" s="14" t="s">
        <v>78</v>
      </c>
      <c r="AY260" s="189" t="s">
        <v>136</v>
      </c>
    </row>
    <row r="261" spans="2:51" s="14" customFormat="1" ht="10.199999999999999">
      <c r="B261" s="188"/>
      <c r="D261" s="177" t="s">
        <v>146</v>
      </c>
      <c r="E261" s="189" t="s">
        <v>1</v>
      </c>
      <c r="F261" s="190" t="s">
        <v>298</v>
      </c>
      <c r="H261" s="191">
        <v>33.968000000000004</v>
      </c>
      <c r="I261" s="192"/>
      <c r="L261" s="188"/>
      <c r="M261" s="193"/>
      <c r="N261" s="194"/>
      <c r="O261" s="194"/>
      <c r="P261" s="194"/>
      <c r="Q261" s="194"/>
      <c r="R261" s="194"/>
      <c r="S261" s="194"/>
      <c r="T261" s="195"/>
      <c r="AT261" s="189" t="s">
        <v>146</v>
      </c>
      <c r="AU261" s="189" t="s">
        <v>89</v>
      </c>
      <c r="AV261" s="14" t="s">
        <v>89</v>
      </c>
      <c r="AW261" s="14" t="s">
        <v>33</v>
      </c>
      <c r="AX261" s="14" t="s">
        <v>78</v>
      </c>
      <c r="AY261" s="189" t="s">
        <v>136</v>
      </c>
    </row>
    <row r="262" spans="2:51" s="14" customFormat="1" ht="10.199999999999999">
      <c r="B262" s="188"/>
      <c r="D262" s="177" t="s">
        <v>146</v>
      </c>
      <c r="E262" s="189" t="s">
        <v>1</v>
      </c>
      <c r="F262" s="190" t="s">
        <v>299</v>
      </c>
      <c r="H262" s="191">
        <v>46.893000000000001</v>
      </c>
      <c r="I262" s="192"/>
      <c r="L262" s="188"/>
      <c r="M262" s="193"/>
      <c r="N262" s="194"/>
      <c r="O262" s="194"/>
      <c r="P262" s="194"/>
      <c r="Q262" s="194"/>
      <c r="R262" s="194"/>
      <c r="S262" s="194"/>
      <c r="T262" s="195"/>
      <c r="AT262" s="189" t="s">
        <v>146</v>
      </c>
      <c r="AU262" s="189" t="s">
        <v>89</v>
      </c>
      <c r="AV262" s="14" t="s">
        <v>89</v>
      </c>
      <c r="AW262" s="14" t="s">
        <v>33</v>
      </c>
      <c r="AX262" s="14" t="s">
        <v>78</v>
      </c>
      <c r="AY262" s="189" t="s">
        <v>136</v>
      </c>
    </row>
    <row r="263" spans="2:51" s="14" customFormat="1" ht="10.199999999999999">
      <c r="B263" s="188"/>
      <c r="D263" s="177" t="s">
        <v>146</v>
      </c>
      <c r="E263" s="189" t="s">
        <v>1</v>
      </c>
      <c r="F263" s="190" t="s">
        <v>300</v>
      </c>
      <c r="H263" s="191">
        <v>100.122</v>
      </c>
      <c r="I263" s="192"/>
      <c r="L263" s="188"/>
      <c r="M263" s="193"/>
      <c r="N263" s="194"/>
      <c r="O263" s="194"/>
      <c r="P263" s="194"/>
      <c r="Q263" s="194"/>
      <c r="R263" s="194"/>
      <c r="S263" s="194"/>
      <c r="T263" s="195"/>
      <c r="AT263" s="189" t="s">
        <v>146</v>
      </c>
      <c r="AU263" s="189" t="s">
        <v>89</v>
      </c>
      <c r="AV263" s="14" t="s">
        <v>89</v>
      </c>
      <c r="AW263" s="14" t="s">
        <v>33</v>
      </c>
      <c r="AX263" s="14" t="s">
        <v>78</v>
      </c>
      <c r="AY263" s="189" t="s">
        <v>136</v>
      </c>
    </row>
    <row r="264" spans="2:51" s="14" customFormat="1" ht="10.199999999999999">
      <c r="B264" s="188"/>
      <c r="D264" s="177" t="s">
        <v>146</v>
      </c>
      <c r="E264" s="189" t="s">
        <v>1</v>
      </c>
      <c r="F264" s="190" t="s">
        <v>301</v>
      </c>
      <c r="H264" s="191">
        <v>95.238</v>
      </c>
      <c r="I264" s="192"/>
      <c r="L264" s="188"/>
      <c r="M264" s="193"/>
      <c r="N264" s="194"/>
      <c r="O264" s="194"/>
      <c r="P264" s="194"/>
      <c r="Q264" s="194"/>
      <c r="R264" s="194"/>
      <c r="S264" s="194"/>
      <c r="T264" s="195"/>
      <c r="AT264" s="189" t="s">
        <v>146</v>
      </c>
      <c r="AU264" s="189" t="s">
        <v>89</v>
      </c>
      <c r="AV264" s="14" t="s">
        <v>89</v>
      </c>
      <c r="AW264" s="14" t="s">
        <v>33</v>
      </c>
      <c r="AX264" s="14" t="s">
        <v>78</v>
      </c>
      <c r="AY264" s="189" t="s">
        <v>136</v>
      </c>
    </row>
    <row r="265" spans="2:51" s="14" customFormat="1" ht="10.199999999999999">
      <c r="B265" s="188"/>
      <c r="D265" s="177" t="s">
        <v>146</v>
      </c>
      <c r="E265" s="189" t="s">
        <v>1</v>
      </c>
      <c r="F265" s="190" t="s">
        <v>302</v>
      </c>
      <c r="H265" s="191">
        <v>99.33</v>
      </c>
      <c r="I265" s="192"/>
      <c r="L265" s="188"/>
      <c r="M265" s="193"/>
      <c r="N265" s="194"/>
      <c r="O265" s="194"/>
      <c r="P265" s="194"/>
      <c r="Q265" s="194"/>
      <c r="R265" s="194"/>
      <c r="S265" s="194"/>
      <c r="T265" s="195"/>
      <c r="AT265" s="189" t="s">
        <v>146</v>
      </c>
      <c r="AU265" s="189" t="s">
        <v>89</v>
      </c>
      <c r="AV265" s="14" t="s">
        <v>89</v>
      </c>
      <c r="AW265" s="14" t="s">
        <v>33</v>
      </c>
      <c r="AX265" s="14" t="s">
        <v>78</v>
      </c>
      <c r="AY265" s="189" t="s">
        <v>136</v>
      </c>
    </row>
    <row r="266" spans="2:51" s="14" customFormat="1" ht="10.199999999999999">
      <c r="B266" s="188"/>
      <c r="D266" s="177" t="s">
        <v>146</v>
      </c>
      <c r="E266" s="189" t="s">
        <v>1</v>
      </c>
      <c r="F266" s="190" t="s">
        <v>303</v>
      </c>
      <c r="H266" s="191">
        <v>102.60299999999999</v>
      </c>
      <c r="I266" s="192"/>
      <c r="L266" s="188"/>
      <c r="M266" s="193"/>
      <c r="N266" s="194"/>
      <c r="O266" s="194"/>
      <c r="P266" s="194"/>
      <c r="Q266" s="194"/>
      <c r="R266" s="194"/>
      <c r="S266" s="194"/>
      <c r="T266" s="195"/>
      <c r="AT266" s="189" t="s">
        <v>146</v>
      </c>
      <c r="AU266" s="189" t="s">
        <v>89</v>
      </c>
      <c r="AV266" s="14" t="s">
        <v>89</v>
      </c>
      <c r="AW266" s="14" t="s">
        <v>33</v>
      </c>
      <c r="AX266" s="14" t="s">
        <v>78</v>
      </c>
      <c r="AY266" s="189" t="s">
        <v>136</v>
      </c>
    </row>
    <row r="267" spans="2:51" s="14" customFormat="1" ht="10.199999999999999">
      <c r="B267" s="188"/>
      <c r="D267" s="177" t="s">
        <v>146</v>
      </c>
      <c r="E267" s="189" t="s">
        <v>1</v>
      </c>
      <c r="F267" s="190" t="s">
        <v>304</v>
      </c>
      <c r="H267" s="191">
        <v>101.25</v>
      </c>
      <c r="I267" s="192"/>
      <c r="L267" s="188"/>
      <c r="M267" s="193"/>
      <c r="N267" s="194"/>
      <c r="O267" s="194"/>
      <c r="P267" s="194"/>
      <c r="Q267" s="194"/>
      <c r="R267" s="194"/>
      <c r="S267" s="194"/>
      <c r="T267" s="195"/>
      <c r="AT267" s="189" t="s">
        <v>146</v>
      </c>
      <c r="AU267" s="189" t="s">
        <v>89</v>
      </c>
      <c r="AV267" s="14" t="s">
        <v>89</v>
      </c>
      <c r="AW267" s="14" t="s">
        <v>33</v>
      </c>
      <c r="AX267" s="14" t="s">
        <v>78</v>
      </c>
      <c r="AY267" s="189" t="s">
        <v>136</v>
      </c>
    </row>
    <row r="268" spans="2:51" s="14" customFormat="1" ht="10.199999999999999">
      <c r="B268" s="188"/>
      <c r="D268" s="177" t="s">
        <v>146</v>
      </c>
      <c r="E268" s="189" t="s">
        <v>1</v>
      </c>
      <c r="F268" s="190" t="s">
        <v>305</v>
      </c>
      <c r="H268" s="191">
        <v>99.947000000000003</v>
      </c>
      <c r="I268" s="192"/>
      <c r="L268" s="188"/>
      <c r="M268" s="193"/>
      <c r="N268" s="194"/>
      <c r="O268" s="194"/>
      <c r="P268" s="194"/>
      <c r="Q268" s="194"/>
      <c r="R268" s="194"/>
      <c r="S268" s="194"/>
      <c r="T268" s="195"/>
      <c r="AT268" s="189" t="s">
        <v>146</v>
      </c>
      <c r="AU268" s="189" t="s">
        <v>89</v>
      </c>
      <c r="AV268" s="14" t="s">
        <v>89</v>
      </c>
      <c r="AW268" s="14" t="s">
        <v>33</v>
      </c>
      <c r="AX268" s="14" t="s">
        <v>78</v>
      </c>
      <c r="AY268" s="189" t="s">
        <v>136</v>
      </c>
    </row>
    <row r="269" spans="2:51" s="14" customFormat="1" ht="10.199999999999999">
      <c r="B269" s="188"/>
      <c r="D269" s="177" t="s">
        <v>146</v>
      </c>
      <c r="E269" s="189" t="s">
        <v>1</v>
      </c>
      <c r="F269" s="190" t="s">
        <v>306</v>
      </c>
      <c r="H269" s="191">
        <v>75.757999999999996</v>
      </c>
      <c r="I269" s="192"/>
      <c r="L269" s="188"/>
      <c r="M269" s="193"/>
      <c r="N269" s="194"/>
      <c r="O269" s="194"/>
      <c r="P269" s="194"/>
      <c r="Q269" s="194"/>
      <c r="R269" s="194"/>
      <c r="S269" s="194"/>
      <c r="T269" s="195"/>
      <c r="AT269" s="189" t="s">
        <v>146</v>
      </c>
      <c r="AU269" s="189" t="s">
        <v>89</v>
      </c>
      <c r="AV269" s="14" t="s">
        <v>89</v>
      </c>
      <c r="AW269" s="14" t="s">
        <v>33</v>
      </c>
      <c r="AX269" s="14" t="s">
        <v>78</v>
      </c>
      <c r="AY269" s="189" t="s">
        <v>136</v>
      </c>
    </row>
    <row r="270" spans="2:51" s="14" customFormat="1" ht="10.199999999999999">
      <c r="B270" s="188"/>
      <c r="D270" s="177" t="s">
        <v>146</v>
      </c>
      <c r="E270" s="189" t="s">
        <v>1</v>
      </c>
      <c r="F270" s="190" t="s">
        <v>307</v>
      </c>
      <c r="H270" s="191">
        <v>23.908999999999999</v>
      </c>
      <c r="I270" s="192"/>
      <c r="L270" s="188"/>
      <c r="M270" s="193"/>
      <c r="N270" s="194"/>
      <c r="O270" s="194"/>
      <c r="P270" s="194"/>
      <c r="Q270" s="194"/>
      <c r="R270" s="194"/>
      <c r="S270" s="194"/>
      <c r="T270" s="195"/>
      <c r="AT270" s="189" t="s">
        <v>146</v>
      </c>
      <c r="AU270" s="189" t="s">
        <v>89</v>
      </c>
      <c r="AV270" s="14" t="s">
        <v>89</v>
      </c>
      <c r="AW270" s="14" t="s">
        <v>33</v>
      </c>
      <c r="AX270" s="14" t="s">
        <v>78</v>
      </c>
      <c r="AY270" s="189" t="s">
        <v>136</v>
      </c>
    </row>
    <row r="271" spans="2:51" s="16" customFormat="1" ht="10.199999999999999">
      <c r="B271" s="204"/>
      <c r="D271" s="177" t="s">
        <v>146</v>
      </c>
      <c r="E271" s="205" t="s">
        <v>1</v>
      </c>
      <c r="F271" s="206" t="s">
        <v>178</v>
      </c>
      <c r="H271" s="207">
        <v>868.90600000000006</v>
      </c>
      <c r="I271" s="208"/>
      <c r="L271" s="204"/>
      <c r="M271" s="209"/>
      <c r="N271" s="210"/>
      <c r="O271" s="210"/>
      <c r="P271" s="210"/>
      <c r="Q271" s="210"/>
      <c r="R271" s="210"/>
      <c r="S271" s="210"/>
      <c r="T271" s="211"/>
      <c r="AT271" s="205" t="s">
        <v>146</v>
      </c>
      <c r="AU271" s="205" t="s">
        <v>89</v>
      </c>
      <c r="AV271" s="16" t="s">
        <v>154</v>
      </c>
      <c r="AW271" s="16" t="s">
        <v>33</v>
      </c>
      <c r="AX271" s="16" t="s">
        <v>78</v>
      </c>
      <c r="AY271" s="205" t="s">
        <v>136</v>
      </c>
    </row>
    <row r="272" spans="2:51" s="13" customFormat="1" ht="10.199999999999999">
      <c r="B272" s="181"/>
      <c r="D272" s="177" t="s">
        <v>146</v>
      </c>
      <c r="E272" s="182" t="s">
        <v>1</v>
      </c>
      <c r="F272" s="183" t="s">
        <v>308</v>
      </c>
      <c r="H272" s="182" t="s">
        <v>1</v>
      </c>
      <c r="I272" s="184"/>
      <c r="L272" s="181"/>
      <c r="M272" s="185"/>
      <c r="N272" s="186"/>
      <c r="O272" s="186"/>
      <c r="P272" s="186"/>
      <c r="Q272" s="186"/>
      <c r="R272" s="186"/>
      <c r="S272" s="186"/>
      <c r="T272" s="187"/>
      <c r="AT272" s="182" t="s">
        <v>146</v>
      </c>
      <c r="AU272" s="182" t="s">
        <v>89</v>
      </c>
      <c r="AV272" s="13" t="s">
        <v>86</v>
      </c>
      <c r="AW272" s="13" t="s">
        <v>33</v>
      </c>
      <c r="AX272" s="13" t="s">
        <v>78</v>
      </c>
      <c r="AY272" s="182" t="s">
        <v>136</v>
      </c>
    </row>
    <row r="273" spans="2:51" s="14" customFormat="1" ht="10.199999999999999">
      <c r="B273" s="188"/>
      <c r="D273" s="177" t="s">
        <v>146</v>
      </c>
      <c r="E273" s="189" t="s">
        <v>1</v>
      </c>
      <c r="F273" s="190" t="s">
        <v>309</v>
      </c>
      <c r="H273" s="191">
        <v>80.784000000000006</v>
      </c>
      <c r="I273" s="192"/>
      <c r="L273" s="188"/>
      <c r="M273" s="193"/>
      <c r="N273" s="194"/>
      <c r="O273" s="194"/>
      <c r="P273" s="194"/>
      <c r="Q273" s="194"/>
      <c r="R273" s="194"/>
      <c r="S273" s="194"/>
      <c r="T273" s="195"/>
      <c r="AT273" s="189" t="s">
        <v>146</v>
      </c>
      <c r="AU273" s="189" t="s">
        <v>89</v>
      </c>
      <c r="AV273" s="14" t="s">
        <v>89</v>
      </c>
      <c r="AW273" s="14" t="s">
        <v>33</v>
      </c>
      <c r="AX273" s="14" t="s">
        <v>78</v>
      </c>
      <c r="AY273" s="189" t="s">
        <v>136</v>
      </c>
    </row>
    <row r="274" spans="2:51" s="16" customFormat="1" ht="10.199999999999999">
      <c r="B274" s="204"/>
      <c r="D274" s="177" t="s">
        <v>146</v>
      </c>
      <c r="E274" s="205" t="s">
        <v>1</v>
      </c>
      <c r="F274" s="206" t="s">
        <v>178</v>
      </c>
      <c r="H274" s="207">
        <v>80.784000000000006</v>
      </c>
      <c r="I274" s="208"/>
      <c r="L274" s="204"/>
      <c r="M274" s="209"/>
      <c r="N274" s="210"/>
      <c r="O274" s="210"/>
      <c r="P274" s="210"/>
      <c r="Q274" s="210"/>
      <c r="R274" s="210"/>
      <c r="S274" s="210"/>
      <c r="T274" s="211"/>
      <c r="AT274" s="205" t="s">
        <v>146</v>
      </c>
      <c r="AU274" s="205" t="s">
        <v>89</v>
      </c>
      <c r="AV274" s="16" t="s">
        <v>154</v>
      </c>
      <c r="AW274" s="16" t="s">
        <v>33</v>
      </c>
      <c r="AX274" s="16" t="s">
        <v>78</v>
      </c>
      <c r="AY274" s="205" t="s">
        <v>136</v>
      </c>
    </row>
    <row r="275" spans="2:51" s="13" customFormat="1" ht="10.199999999999999">
      <c r="B275" s="181"/>
      <c r="D275" s="177" t="s">
        <v>146</v>
      </c>
      <c r="E275" s="182" t="s">
        <v>1</v>
      </c>
      <c r="F275" s="183" t="s">
        <v>310</v>
      </c>
      <c r="H275" s="182" t="s">
        <v>1</v>
      </c>
      <c r="I275" s="184"/>
      <c r="L275" s="181"/>
      <c r="M275" s="185"/>
      <c r="N275" s="186"/>
      <c r="O275" s="186"/>
      <c r="P275" s="186"/>
      <c r="Q275" s="186"/>
      <c r="R275" s="186"/>
      <c r="S275" s="186"/>
      <c r="T275" s="187"/>
      <c r="AT275" s="182" t="s">
        <v>146</v>
      </c>
      <c r="AU275" s="182" t="s">
        <v>89</v>
      </c>
      <c r="AV275" s="13" t="s">
        <v>86</v>
      </c>
      <c r="AW275" s="13" t="s">
        <v>33</v>
      </c>
      <c r="AX275" s="13" t="s">
        <v>78</v>
      </c>
      <c r="AY275" s="182" t="s">
        <v>136</v>
      </c>
    </row>
    <row r="276" spans="2:51" s="14" customFormat="1" ht="10.199999999999999">
      <c r="B276" s="188"/>
      <c r="D276" s="177" t="s">
        <v>146</v>
      </c>
      <c r="E276" s="189" t="s">
        <v>1</v>
      </c>
      <c r="F276" s="190" t="s">
        <v>311</v>
      </c>
      <c r="H276" s="191">
        <v>14.548</v>
      </c>
      <c r="I276" s="192"/>
      <c r="L276" s="188"/>
      <c r="M276" s="193"/>
      <c r="N276" s="194"/>
      <c r="O276" s="194"/>
      <c r="P276" s="194"/>
      <c r="Q276" s="194"/>
      <c r="R276" s="194"/>
      <c r="S276" s="194"/>
      <c r="T276" s="195"/>
      <c r="AT276" s="189" t="s">
        <v>146</v>
      </c>
      <c r="AU276" s="189" t="s">
        <v>89</v>
      </c>
      <c r="AV276" s="14" t="s">
        <v>89</v>
      </c>
      <c r="AW276" s="14" t="s">
        <v>33</v>
      </c>
      <c r="AX276" s="14" t="s">
        <v>78</v>
      </c>
      <c r="AY276" s="189" t="s">
        <v>136</v>
      </c>
    </row>
    <row r="277" spans="2:51" s="14" customFormat="1" ht="10.199999999999999">
      <c r="B277" s="188"/>
      <c r="D277" s="177" t="s">
        <v>146</v>
      </c>
      <c r="E277" s="189" t="s">
        <v>1</v>
      </c>
      <c r="F277" s="190" t="s">
        <v>312</v>
      </c>
      <c r="H277" s="191">
        <v>3.968</v>
      </c>
      <c r="I277" s="192"/>
      <c r="L277" s="188"/>
      <c r="M277" s="193"/>
      <c r="N277" s="194"/>
      <c r="O277" s="194"/>
      <c r="P277" s="194"/>
      <c r="Q277" s="194"/>
      <c r="R277" s="194"/>
      <c r="S277" s="194"/>
      <c r="T277" s="195"/>
      <c r="AT277" s="189" t="s">
        <v>146</v>
      </c>
      <c r="AU277" s="189" t="s">
        <v>89</v>
      </c>
      <c r="AV277" s="14" t="s">
        <v>89</v>
      </c>
      <c r="AW277" s="14" t="s">
        <v>33</v>
      </c>
      <c r="AX277" s="14" t="s">
        <v>78</v>
      </c>
      <c r="AY277" s="189" t="s">
        <v>136</v>
      </c>
    </row>
    <row r="278" spans="2:51" s="14" customFormat="1" ht="10.199999999999999">
      <c r="B278" s="188"/>
      <c r="D278" s="177" t="s">
        <v>146</v>
      </c>
      <c r="E278" s="189" t="s">
        <v>1</v>
      </c>
      <c r="F278" s="190" t="s">
        <v>313</v>
      </c>
      <c r="H278" s="191">
        <v>11.903</v>
      </c>
      <c r="I278" s="192"/>
      <c r="L278" s="188"/>
      <c r="M278" s="193"/>
      <c r="N278" s="194"/>
      <c r="O278" s="194"/>
      <c r="P278" s="194"/>
      <c r="Q278" s="194"/>
      <c r="R278" s="194"/>
      <c r="S278" s="194"/>
      <c r="T278" s="195"/>
      <c r="AT278" s="189" t="s">
        <v>146</v>
      </c>
      <c r="AU278" s="189" t="s">
        <v>89</v>
      </c>
      <c r="AV278" s="14" t="s">
        <v>89</v>
      </c>
      <c r="AW278" s="14" t="s">
        <v>33</v>
      </c>
      <c r="AX278" s="14" t="s">
        <v>78</v>
      </c>
      <c r="AY278" s="189" t="s">
        <v>136</v>
      </c>
    </row>
    <row r="279" spans="2:51" s="14" customFormat="1" ht="10.199999999999999">
      <c r="B279" s="188"/>
      <c r="D279" s="177" t="s">
        <v>146</v>
      </c>
      <c r="E279" s="189" t="s">
        <v>1</v>
      </c>
      <c r="F279" s="190" t="s">
        <v>314</v>
      </c>
      <c r="H279" s="191">
        <v>11.903</v>
      </c>
      <c r="I279" s="192"/>
      <c r="L279" s="188"/>
      <c r="M279" s="193"/>
      <c r="N279" s="194"/>
      <c r="O279" s="194"/>
      <c r="P279" s="194"/>
      <c r="Q279" s="194"/>
      <c r="R279" s="194"/>
      <c r="S279" s="194"/>
      <c r="T279" s="195"/>
      <c r="AT279" s="189" t="s">
        <v>146</v>
      </c>
      <c r="AU279" s="189" t="s">
        <v>89</v>
      </c>
      <c r="AV279" s="14" t="s">
        <v>89</v>
      </c>
      <c r="AW279" s="14" t="s">
        <v>33</v>
      </c>
      <c r="AX279" s="14" t="s">
        <v>78</v>
      </c>
      <c r="AY279" s="189" t="s">
        <v>136</v>
      </c>
    </row>
    <row r="280" spans="2:51" s="16" customFormat="1" ht="10.199999999999999">
      <c r="B280" s="204"/>
      <c r="D280" s="177" t="s">
        <v>146</v>
      </c>
      <c r="E280" s="205" t="s">
        <v>1</v>
      </c>
      <c r="F280" s="206" t="s">
        <v>178</v>
      </c>
      <c r="H280" s="207">
        <v>42.321999999999996</v>
      </c>
      <c r="I280" s="208"/>
      <c r="L280" s="204"/>
      <c r="M280" s="209"/>
      <c r="N280" s="210"/>
      <c r="O280" s="210"/>
      <c r="P280" s="210"/>
      <c r="Q280" s="210"/>
      <c r="R280" s="210"/>
      <c r="S280" s="210"/>
      <c r="T280" s="211"/>
      <c r="AT280" s="205" t="s">
        <v>146</v>
      </c>
      <c r="AU280" s="205" t="s">
        <v>89</v>
      </c>
      <c r="AV280" s="16" t="s">
        <v>154</v>
      </c>
      <c r="AW280" s="16" t="s">
        <v>33</v>
      </c>
      <c r="AX280" s="16" t="s">
        <v>78</v>
      </c>
      <c r="AY280" s="205" t="s">
        <v>136</v>
      </c>
    </row>
    <row r="281" spans="2:51" s="13" customFormat="1" ht="10.199999999999999">
      <c r="B281" s="181"/>
      <c r="D281" s="177" t="s">
        <v>146</v>
      </c>
      <c r="E281" s="182" t="s">
        <v>1</v>
      </c>
      <c r="F281" s="183" t="s">
        <v>315</v>
      </c>
      <c r="H281" s="182" t="s">
        <v>1</v>
      </c>
      <c r="I281" s="184"/>
      <c r="L281" s="181"/>
      <c r="M281" s="185"/>
      <c r="N281" s="186"/>
      <c r="O281" s="186"/>
      <c r="P281" s="186"/>
      <c r="Q281" s="186"/>
      <c r="R281" s="186"/>
      <c r="S281" s="186"/>
      <c r="T281" s="187"/>
      <c r="AT281" s="182" t="s">
        <v>146</v>
      </c>
      <c r="AU281" s="182" t="s">
        <v>89</v>
      </c>
      <c r="AV281" s="13" t="s">
        <v>86</v>
      </c>
      <c r="AW281" s="13" t="s">
        <v>33</v>
      </c>
      <c r="AX281" s="13" t="s">
        <v>78</v>
      </c>
      <c r="AY281" s="182" t="s">
        <v>136</v>
      </c>
    </row>
    <row r="282" spans="2:51" s="14" customFormat="1" ht="10.199999999999999">
      <c r="B282" s="188"/>
      <c r="D282" s="177" t="s">
        <v>146</v>
      </c>
      <c r="E282" s="189" t="s">
        <v>1</v>
      </c>
      <c r="F282" s="190" t="s">
        <v>316</v>
      </c>
      <c r="H282" s="191">
        <v>12.65</v>
      </c>
      <c r="I282" s="192"/>
      <c r="L282" s="188"/>
      <c r="M282" s="193"/>
      <c r="N282" s="194"/>
      <c r="O282" s="194"/>
      <c r="P282" s="194"/>
      <c r="Q282" s="194"/>
      <c r="R282" s="194"/>
      <c r="S282" s="194"/>
      <c r="T282" s="195"/>
      <c r="AT282" s="189" t="s">
        <v>146</v>
      </c>
      <c r="AU282" s="189" t="s">
        <v>89</v>
      </c>
      <c r="AV282" s="14" t="s">
        <v>89</v>
      </c>
      <c r="AW282" s="14" t="s">
        <v>33</v>
      </c>
      <c r="AX282" s="14" t="s">
        <v>78</v>
      </c>
      <c r="AY282" s="189" t="s">
        <v>136</v>
      </c>
    </row>
    <row r="283" spans="2:51" s="14" customFormat="1" ht="10.199999999999999">
      <c r="B283" s="188"/>
      <c r="D283" s="177" t="s">
        <v>146</v>
      </c>
      <c r="E283" s="189" t="s">
        <v>1</v>
      </c>
      <c r="F283" s="190" t="s">
        <v>317</v>
      </c>
      <c r="H283" s="191">
        <v>5.52</v>
      </c>
      <c r="I283" s="192"/>
      <c r="L283" s="188"/>
      <c r="M283" s="193"/>
      <c r="N283" s="194"/>
      <c r="O283" s="194"/>
      <c r="P283" s="194"/>
      <c r="Q283" s="194"/>
      <c r="R283" s="194"/>
      <c r="S283" s="194"/>
      <c r="T283" s="195"/>
      <c r="AT283" s="189" t="s">
        <v>146</v>
      </c>
      <c r="AU283" s="189" t="s">
        <v>89</v>
      </c>
      <c r="AV283" s="14" t="s">
        <v>89</v>
      </c>
      <c r="AW283" s="14" t="s">
        <v>33</v>
      </c>
      <c r="AX283" s="14" t="s">
        <v>78</v>
      </c>
      <c r="AY283" s="189" t="s">
        <v>136</v>
      </c>
    </row>
    <row r="284" spans="2:51" s="14" customFormat="1" ht="10.199999999999999">
      <c r="B284" s="188"/>
      <c r="D284" s="177" t="s">
        <v>146</v>
      </c>
      <c r="E284" s="189" t="s">
        <v>1</v>
      </c>
      <c r="F284" s="190" t="s">
        <v>318</v>
      </c>
      <c r="H284" s="191">
        <v>28.117999999999999</v>
      </c>
      <c r="I284" s="192"/>
      <c r="L284" s="188"/>
      <c r="M284" s="193"/>
      <c r="N284" s="194"/>
      <c r="O284" s="194"/>
      <c r="P284" s="194"/>
      <c r="Q284" s="194"/>
      <c r="R284" s="194"/>
      <c r="S284" s="194"/>
      <c r="T284" s="195"/>
      <c r="AT284" s="189" t="s">
        <v>146</v>
      </c>
      <c r="AU284" s="189" t="s">
        <v>89</v>
      </c>
      <c r="AV284" s="14" t="s">
        <v>89</v>
      </c>
      <c r="AW284" s="14" t="s">
        <v>33</v>
      </c>
      <c r="AX284" s="14" t="s">
        <v>78</v>
      </c>
      <c r="AY284" s="189" t="s">
        <v>136</v>
      </c>
    </row>
    <row r="285" spans="2:51" s="14" customFormat="1" ht="10.199999999999999">
      <c r="B285" s="188"/>
      <c r="D285" s="177" t="s">
        <v>146</v>
      </c>
      <c r="E285" s="189" t="s">
        <v>1</v>
      </c>
      <c r="F285" s="190" t="s">
        <v>319</v>
      </c>
      <c r="H285" s="191">
        <v>17.164000000000001</v>
      </c>
      <c r="I285" s="192"/>
      <c r="L285" s="188"/>
      <c r="M285" s="193"/>
      <c r="N285" s="194"/>
      <c r="O285" s="194"/>
      <c r="P285" s="194"/>
      <c r="Q285" s="194"/>
      <c r="R285" s="194"/>
      <c r="S285" s="194"/>
      <c r="T285" s="195"/>
      <c r="AT285" s="189" t="s">
        <v>146</v>
      </c>
      <c r="AU285" s="189" t="s">
        <v>89</v>
      </c>
      <c r="AV285" s="14" t="s">
        <v>89</v>
      </c>
      <c r="AW285" s="14" t="s">
        <v>33</v>
      </c>
      <c r="AX285" s="14" t="s">
        <v>78</v>
      </c>
      <c r="AY285" s="189" t="s">
        <v>136</v>
      </c>
    </row>
    <row r="286" spans="2:51" s="14" customFormat="1" ht="10.199999999999999">
      <c r="B286" s="188"/>
      <c r="D286" s="177" t="s">
        <v>146</v>
      </c>
      <c r="E286" s="189" t="s">
        <v>1</v>
      </c>
      <c r="F286" s="190" t="s">
        <v>320</v>
      </c>
      <c r="H286" s="191">
        <v>13.738</v>
      </c>
      <c r="I286" s="192"/>
      <c r="L286" s="188"/>
      <c r="M286" s="193"/>
      <c r="N286" s="194"/>
      <c r="O286" s="194"/>
      <c r="P286" s="194"/>
      <c r="Q286" s="194"/>
      <c r="R286" s="194"/>
      <c r="S286" s="194"/>
      <c r="T286" s="195"/>
      <c r="AT286" s="189" t="s">
        <v>146</v>
      </c>
      <c r="AU286" s="189" t="s">
        <v>89</v>
      </c>
      <c r="AV286" s="14" t="s">
        <v>89</v>
      </c>
      <c r="AW286" s="14" t="s">
        <v>33</v>
      </c>
      <c r="AX286" s="14" t="s">
        <v>78</v>
      </c>
      <c r="AY286" s="189" t="s">
        <v>136</v>
      </c>
    </row>
    <row r="287" spans="2:51" s="14" customFormat="1" ht="10.199999999999999">
      <c r="B287" s="188"/>
      <c r="D287" s="177" t="s">
        <v>146</v>
      </c>
      <c r="E287" s="189" t="s">
        <v>1</v>
      </c>
      <c r="F287" s="190" t="s">
        <v>321</v>
      </c>
      <c r="H287" s="191">
        <v>25.501999999999999</v>
      </c>
      <c r="I287" s="192"/>
      <c r="L287" s="188"/>
      <c r="M287" s="193"/>
      <c r="N287" s="194"/>
      <c r="O287" s="194"/>
      <c r="P287" s="194"/>
      <c r="Q287" s="194"/>
      <c r="R287" s="194"/>
      <c r="S287" s="194"/>
      <c r="T287" s="195"/>
      <c r="AT287" s="189" t="s">
        <v>146</v>
      </c>
      <c r="AU287" s="189" t="s">
        <v>89</v>
      </c>
      <c r="AV287" s="14" t="s">
        <v>89</v>
      </c>
      <c r="AW287" s="14" t="s">
        <v>33</v>
      </c>
      <c r="AX287" s="14" t="s">
        <v>78</v>
      </c>
      <c r="AY287" s="189" t="s">
        <v>136</v>
      </c>
    </row>
    <row r="288" spans="2:51" s="14" customFormat="1" ht="10.199999999999999">
      <c r="B288" s="188"/>
      <c r="D288" s="177" t="s">
        <v>146</v>
      </c>
      <c r="E288" s="189" t="s">
        <v>1</v>
      </c>
      <c r="F288" s="190" t="s">
        <v>322</v>
      </c>
      <c r="H288" s="191">
        <v>11.327999999999999</v>
      </c>
      <c r="I288" s="192"/>
      <c r="L288" s="188"/>
      <c r="M288" s="193"/>
      <c r="N288" s="194"/>
      <c r="O288" s="194"/>
      <c r="P288" s="194"/>
      <c r="Q288" s="194"/>
      <c r="R288" s="194"/>
      <c r="S288" s="194"/>
      <c r="T288" s="195"/>
      <c r="AT288" s="189" t="s">
        <v>146</v>
      </c>
      <c r="AU288" s="189" t="s">
        <v>89</v>
      </c>
      <c r="AV288" s="14" t="s">
        <v>89</v>
      </c>
      <c r="AW288" s="14" t="s">
        <v>33</v>
      </c>
      <c r="AX288" s="14" t="s">
        <v>78</v>
      </c>
      <c r="AY288" s="189" t="s">
        <v>136</v>
      </c>
    </row>
    <row r="289" spans="2:51" s="14" customFormat="1" ht="10.199999999999999">
      <c r="B289" s="188"/>
      <c r="D289" s="177" t="s">
        <v>146</v>
      </c>
      <c r="E289" s="189" t="s">
        <v>1</v>
      </c>
      <c r="F289" s="190" t="s">
        <v>323</v>
      </c>
      <c r="H289" s="191">
        <v>37.014000000000003</v>
      </c>
      <c r="I289" s="192"/>
      <c r="L289" s="188"/>
      <c r="M289" s="193"/>
      <c r="N289" s="194"/>
      <c r="O289" s="194"/>
      <c r="P289" s="194"/>
      <c r="Q289" s="194"/>
      <c r="R289" s="194"/>
      <c r="S289" s="194"/>
      <c r="T289" s="195"/>
      <c r="AT289" s="189" t="s">
        <v>146</v>
      </c>
      <c r="AU289" s="189" t="s">
        <v>89</v>
      </c>
      <c r="AV289" s="14" t="s">
        <v>89</v>
      </c>
      <c r="AW289" s="14" t="s">
        <v>33</v>
      </c>
      <c r="AX289" s="14" t="s">
        <v>78</v>
      </c>
      <c r="AY289" s="189" t="s">
        <v>136</v>
      </c>
    </row>
    <row r="290" spans="2:51" s="14" customFormat="1" ht="10.199999999999999">
      <c r="B290" s="188"/>
      <c r="D290" s="177" t="s">
        <v>146</v>
      </c>
      <c r="E290" s="189" t="s">
        <v>1</v>
      </c>
      <c r="F290" s="190" t="s">
        <v>324</v>
      </c>
      <c r="H290" s="191">
        <v>11.327999999999999</v>
      </c>
      <c r="I290" s="192"/>
      <c r="L290" s="188"/>
      <c r="M290" s="193"/>
      <c r="N290" s="194"/>
      <c r="O290" s="194"/>
      <c r="P290" s="194"/>
      <c r="Q290" s="194"/>
      <c r="R290" s="194"/>
      <c r="S290" s="194"/>
      <c r="T290" s="195"/>
      <c r="AT290" s="189" t="s">
        <v>146</v>
      </c>
      <c r="AU290" s="189" t="s">
        <v>89</v>
      </c>
      <c r="AV290" s="14" t="s">
        <v>89</v>
      </c>
      <c r="AW290" s="14" t="s">
        <v>33</v>
      </c>
      <c r="AX290" s="14" t="s">
        <v>78</v>
      </c>
      <c r="AY290" s="189" t="s">
        <v>136</v>
      </c>
    </row>
    <row r="291" spans="2:51" s="16" customFormat="1" ht="10.199999999999999">
      <c r="B291" s="204"/>
      <c r="D291" s="177" t="s">
        <v>146</v>
      </c>
      <c r="E291" s="205" t="s">
        <v>1</v>
      </c>
      <c r="F291" s="206" t="s">
        <v>178</v>
      </c>
      <c r="H291" s="207">
        <v>162.36199999999999</v>
      </c>
      <c r="I291" s="208"/>
      <c r="L291" s="204"/>
      <c r="M291" s="209"/>
      <c r="N291" s="210"/>
      <c r="O291" s="210"/>
      <c r="P291" s="210"/>
      <c r="Q291" s="210"/>
      <c r="R291" s="210"/>
      <c r="S291" s="210"/>
      <c r="T291" s="211"/>
      <c r="AT291" s="205" t="s">
        <v>146</v>
      </c>
      <c r="AU291" s="205" t="s">
        <v>89</v>
      </c>
      <c r="AV291" s="16" t="s">
        <v>154</v>
      </c>
      <c r="AW291" s="16" t="s">
        <v>33</v>
      </c>
      <c r="AX291" s="16" t="s">
        <v>78</v>
      </c>
      <c r="AY291" s="205" t="s">
        <v>136</v>
      </c>
    </row>
    <row r="292" spans="2:51" s="13" customFormat="1" ht="10.199999999999999">
      <c r="B292" s="181"/>
      <c r="D292" s="177" t="s">
        <v>146</v>
      </c>
      <c r="E292" s="182" t="s">
        <v>1</v>
      </c>
      <c r="F292" s="183" t="s">
        <v>325</v>
      </c>
      <c r="H292" s="182" t="s">
        <v>1</v>
      </c>
      <c r="I292" s="184"/>
      <c r="L292" s="181"/>
      <c r="M292" s="185"/>
      <c r="N292" s="186"/>
      <c r="O292" s="186"/>
      <c r="P292" s="186"/>
      <c r="Q292" s="186"/>
      <c r="R292" s="186"/>
      <c r="S292" s="186"/>
      <c r="T292" s="187"/>
      <c r="AT292" s="182" t="s">
        <v>146</v>
      </c>
      <c r="AU292" s="182" t="s">
        <v>89</v>
      </c>
      <c r="AV292" s="13" t="s">
        <v>86</v>
      </c>
      <c r="AW292" s="13" t="s">
        <v>33</v>
      </c>
      <c r="AX292" s="13" t="s">
        <v>78</v>
      </c>
      <c r="AY292" s="182" t="s">
        <v>136</v>
      </c>
    </row>
    <row r="293" spans="2:51" s="14" customFormat="1" ht="10.199999999999999">
      <c r="B293" s="188"/>
      <c r="D293" s="177" t="s">
        <v>146</v>
      </c>
      <c r="E293" s="189" t="s">
        <v>1</v>
      </c>
      <c r="F293" s="190" t="s">
        <v>326</v>
      </c>
      <c r="H293" s="191">
        <v>17.884</v>
      </c>
      <c r="I293" s="192"/>
      <c r="L293" s="188"/>
      <c r="M293" s="193"/>
      <c r="N293" s="194"/>
      <c r="O293" s="194"/>
      <c r="P293" s="194"/>
      <c r="Q293" s="194"/>
      <c r="R293" s="194"/>
      <c r="S293" s="194"/>
      <c r="T293" s="195"/>
      <c r="AT293" s="189" t="s">
        <v>146</v>
      </c>
      <c r="AU293" s="189" t="s">
        <v>89</v>
      </c>
      <c r="AV293" s="14" t="s">
        <v>89</v>
      </c>
      <c r="AW293" s="14" t="s">
        <v>33</v>
      </c>
      <c r="AX293" s="14" t="s">
        <v>78</v>
      </c>
      <c r="AY293" s="189" t="s">
        <v>136</v>
      </c>
    </row>
    <row r="294" spans="2:51" s="16" customFormat="1" ht="10.199999999999999">
      <c r="B294" s="204"/>
      <c r="D294" s="177" t="s">
        <v>146</v>
      </c>
      <c r="E294" s="205" t="s">
        <v>1</v>
      </c>
      <c r="F294" s="206" t="s">
        <v>178</v>
      </c>
      <c r="H294" s="207">
        <v>17.884</v>
      </c>
      <c r="I294" s="208"/>
      <c r="L294" s="204"/>
      <c r="M294" s="209"/>
      <c r="N294" s="210"/>
      <c r="O294" s="210"/>
      <c r="P294" s="210"/>
      <c r="Q294" s="210"/>
      <c r="R294" s="210"/>
      <c r="S294" s="210"/>
      <c r="T294" s="211"/>
      <c r="AT294" s="205" t="s">
        <v>146</v>
      </c>
      <c r="AU294" s="205" t="s">
        <v>89</v>
      </c>
      <c r="AV294" s="16" t="s">
        <v>154</v>
      </c>
      <c r="AW294" s="16" t="s">
        <v>33</v>
      </c>
      <c r="AX294" s="16" t="s">
        <v>78</v>
      </c>
      <c r="AY294" s="205" t="s">
        <v>136</v>
      </c>
    </row>
    <row r="295" spans="2:51" s="13" customFormat="1" ht="10.199999999999999">
      <c r="B295" s="181"/>
      <c r="D295" s="177" t="s">
        <v>146</v>
      </c>
      <c r="E295" s="182" t="s">
        <v>1</v>
      </c>
      <c r="F295" s="183" t="s">
        <v>327</v>
      </c>
      <c r="H295" s="182" t="s">
        <v>1</v>
      </c>
      <c r="I295" s="184"/>
      <c r="L295" s="181"/>
      <c r="M295" s="185"/>
      <c r="N295" s="186"/>
      <c r="O295" s="186"/>
      <c r="P295" s="186"/>
      <c r="Q295" s="186"/>
      <c r="R295" s="186"/>
      <c r="S295" s="186"/>
      <c r="T295" s="187"/>
      <c r="AT295" s="182" t="s">
        <v>146</v>
      </c>
      <c r="AU295" s="182" t="s">
        <v>89</v>
      </c>
      <c r="AV295" s="13" t="s">
        <v>86</v>
      </c>
      <c r="AW295" s="13" t="s">
        <v>33</v>
      </c>
      <c r="AX295" s="13" t="s">
        <v>78</v>
      </c>
      <c r="AY295" s="182" t="s">
        <v>136</v>
      </c>
    </row>
    <row r="296" spans="2:51" s="14" customFormat="1" ht="10.199999999999999">
      <c r="B296" s="188"/>
      <c r="D296" s="177" t="s">
        <v>146</v>
      </c>
      <c r="E296" s="189" t="s">
        <v>1</v>
      </c>
      <c r="F296" s="190" t="s">
        <v>328</v>
      </c>
      <c r="H296" s="191">
        <v>36.14</v>
      </c>
      <c r="I296" s="192"/>
      <c r="L296" s="188"/>
      <c r="M296" s="193"/>
      <c r="N296" s="194"/>
      <c r="O296" s="194"/>
      <c r="P296" s="194"/>
      <c r="Q296" s="194"/>
      <c r="R296" s="194"/>
      <c r="S296" s="194"/>
      <c r="T296" s="195"/>
      <c r="AT296" s="189" t="s">
        <v>146</v>
      </c>
      <c r="AU296" s="189" t="s">
        <v>89</v>
      </c>
      <c r="AV296" s="14" t="s">
        <v>89</v>
      </c>
      <c r="AW296" s="14" t="s">
        <v>33</v>
      </c>
      <c r="AX296" s="14" t="s">
        <v>78</v>
      </c>
      <c r="AY296" s="189" t="s">
        <v>136</v>
      </c>
    </row>
    <row r="297" spans="2:51" s="16" customFormat="1" ht="10.199999999999999">
      <c r="B297" s="204"/>
      <c r="D297" s="177" t="s">
        <v>146</v>
      </c>
      <c r="E297" s="205" t="s">
        <v>1</v>
      </c>
      <c r="F297" s="206" t="s">
        <v>178</v>
      </c>
      <c r="H297" s="207">
        <v>36.14</v>
      </c>
      <c r="I297" s="208"/>
      <c r="L297" s="204"/>
      <c r="M297" s="209"/>
      <c r="N297" s="210"/>
      <c r="O297" s="210"/>
      <c r="P297" s="210"/>
      <c r="Q297" s="210"/>
      <c r="R297" s="210"/>
      <c r="S297" s="210"/>
      <c r="T297" s="211"/>
      <c r="AT297" s="205" t="s">
        <v>146</v>
      </c>
      <c r="AU297" s="205" t="s">
        <v>89</v>
      </c>
      <c r="AV297" s="16" t="s">
        <v>154</v>
      </c>
      <c r="AW297" s="16" t="s">
        <v>33</v>
      </c>
      <c r="AX297" s="16" t="s">
        <v>78</v>
      </c>
      <c r="AY297" s="205" t="s">
        <v>136</v>
      </c>
    </row>
    <row r="298" spans="2:51" s="13" customFormat="1" ht="10.199999999999999">
      <c r="B298" s="181"/>
      <c r="D298" s="177" t="s">
        <v>146</v>
      </c>
      <c r="E298" s="182" t="s">
        <v>1</v>
      </c>
      <c r="F298" s="183" t="s">
        <v>329</v>
      </c>
      <c r="H298" s="182" t="s">
        <v>1</v>
      </c>
      <c r="I298" s="184"/>
      <c r="L298" s="181"/>
      <c r="M298" s="185"/>
      <c r="N298" s="186"/>
      <c r="O298" s="186"/>
      <c r="P298" s="186"/>
      <c r="Q298" s="186"/>
      <c r="R298" s="186"/>
      <c r="S298" s="186"/>
      <c r="T298" s="187"/>
      <c r="AT298" s="182" t="s">
        <v>146</v>
      </c>
      <c r="AU298" s="182" t="s">
        <v>89</v>
      </c>
      <c r="AV298" s="13" t="s">
        <v>86</v>
      </c>
      <c r="AW298" s="13" t="s">
        <v>33</v>
      </c>
      <c r="AX298" s="13" t="s">
        <v>78</v>
      </c>
      <c r="AY298" s="182" t="s">
        <v>136</v>
      </c>
    </row>
    <row r="299" spans="2:51" s="14" customFormat="1" ht="10.199999999999999">
      <c r="B299" s="188"/>
      <c r="D299" s="177" t="s">
        <v>146</v>
      </c>
      <c r="E299" s="189" t="s">
        <v>1</v>
      </c>
      <c r="F299" s="190" t="s">
        <v>330</v>
      </c>
      <c r="H299" s="191">
        <v>113.298</v>
      </c>
      <c r="I299" s="192"/>
      <c r="L299" s="188"/>
      <c r="M299" s="193"/>
      <c r="N299" s="194"/>
      <c r="O299" s="194"/>
      <c r="P299" s="194"/>
      <c r="Q299" s="194"/>
      <c r="R299" s="194"/>
      <c r="S299" s="194"/>
      <c r="T299" s="195"/>
      <c r="AT299" s="189" t="s">
        <v>146</v>
      </c>
      <c r="AU299" s="189" t="s">
        <v>89</v>
      </c>
      <c r="AV299" s="14" t="s">
        <v>89</v>
      </c>
      <c r="AW299" s="14" t="s">
        <v>33</v>
      </c>
      <c r="AX299" s="14" t="s">
        <v>78</v>
      </c>
      <c r="AY299" s="189" t="s">
        <v>136</v>
      </c>
    </row>
    <row r="300" spans="2:51" s="16" customFormat="1" ht="10.199999999999999">
      <c r="B300" s="204"/>
      <c r="D300" s="177" t="s">
        <v>146</v>
      </c>
      <c r="E300" s="205" t="s">
        <v>1</v>
      </c>
      <c r="F300" s="206" t="s">
        <v>178</v>
      </c>
      <c r="H300" s="207">
        <v>113.298</v>
      </c>
      <c r="I300" s="208"/>
      <c r="L300" s="204"/>
      <c r="M300" s="209"/>
      <c r="N300" s="210"/>
      <c r="O300" s="210"/>
      <c r="P300" s="210"/>
      <c r="Q300" s="210"/>
      <c r="R300" s="210"/>
      <c r="S300" s="210"/>
      <c r="T300" s="211"/>
      <c r="AT300" s="205" t="s">
        <v>146</v>
      </c>
      <c r="AU300" s="205" t="s">
        <v>89</v>
      </c>
      <c r="AV300" s="16" t="s">
        <v>154</v>
      </c>
      <c r="AW300" s="16" t="s">
        <v>33</v>
      </c>
      <c r="AX300" s="16" t="s">
        <v>78</v>
      </c>
      <c r="AY300" s="205" t="s">
        <v>136</v>
      </c>
    </row>
    <row r="301" spans="2:51" s="13" customFormat="1" ht="10.199999999999999">
      <c r="B301" s="181"/>
      <c r="D301" s="177" t="s">
        <v>146</v>
      </c>
      <c r="E301" s="182" t="s">
        <v>1</v>
      </c>
      <c r="F301" s="183" t="s">
        <v>331</v>
      </c>
      <c r="H301" s="182" t="s">
        <v>1</v>
      </c>
      <c r="I301" s="184"/>
      <c r="L301" s="181"/>
      <c r="M301" s="185"/>
      <c r="N301" s="186"/>
      <c r="O301" s="186"/>
      <c r="P301" s="186"/>
      <c r="Q301" s="186"/>
      <c r="R301" s="186"/>
      <c r="S301" s="186"/>
      <c r="T301" s="187"/>
      <c r="AT301" s="182" t="s">
        <v>146</v>
      </c>
      <c r="AU301" s="182" t="s">
        <v>89</v>
      </c>
      <c r="AV301" s="13" t="s">
        <v>86</v>
      </c>
      <c r="AW301" s="13" t="s">
        <v>33</v>
      </c>
      <c r="AX301" s="13" t="s">
        <v>78</v>
      </c>
      <c r="AY301" s="182" t="s">
        <v>136</v>
      </c>
    </row>
    <row r="302" spans="2:51" s="14" customFormat="1" ht="10.199999999999999">
      <c r="B302" s="188"/>
      <c r="D302" s="177" t="s">
        <v>146</v>
      </c>
      <c r="E302" s="189" t="s">
        <v>1</v>
      </c>
      <c r="F302" s="190" t="s">
        <v>332</v>
      </c>
      <c r="H302" s="191">
        <v>553.93399999999997</v>
      </c>
      <c r="I302" s="192"/>
      <c r="L302" s="188"/>
      <c r="M302" s="193"/>
      <c r="N302" s="194"/>
      <c r="O302" s="194"/>
      <c r="P302" s="194"/>
      <c r="Q302" s="194"/>
      <c r="R302" s="194"/>
      <c r="S302" s="194"/>
      <c r="T302" s="195"/>
      <c r="AT302" s="189" t="s">
        <v>146</v>
      </c>
      <c r="AU302" s="189" t="s">
        <v>89</v>
      </c>
      <c r="AV302" s="14" t="s">
        <v>89</v>
      </c>
      <c r="AW302" s="14" t="s">
        <v>33</v>
      </c>
      <c r="AX302" s="14" t="s">
        <v>78</v>
      </c>
      <c r="AY302" s="189" t="s">
        <v>136</v>
      </c>
    </row>
    <row r="303" spans="2:51" s="16" customFormat="1" ht="10.199999999999999">
      <c r="B303" s="204"/>
      <c r="D303" s="177" t="s">
        <v>146</v>
      </c>
      <c r="E303" s="205" t="s">
        <v>1</v>
      </c>
      <c r="F303" s="206" t="s">
        <v>178</v>
      </c>
      <c r="H303" s="207">
        <v>553.93399999999997</v>
      </c>
      <c r="I303" s="208"/>
      <c r="L303" s="204"/>
      <c r="M303" s="209"/>
      <c r="N303" s="210"/>
      <c r="O303" s="210"/>
      <c r="P303" s="210"/>
      <c r="Q303" s="210"/>
      <c r="R303" s="210"/>
      <c r="S303" s="210"/>
      <c r="T303" s="211"/>
      <c r="AT303" s="205" t="s">
        <v>146</v>
      </c>
      <c r="AU303" s="205" t="s">
        <v>89</v>
      </c>
      <c r="AV303" s="16" t="s">
        <v>154</v>
      </c>
      <c r="AW303" s="16" t="s">
        <v>33</v>
      </c>
      <c r="AX303" s="16" t="s">
        <v>78</v>
      </c>
      <c r="AY303" s="205" t="s">
        <v>136</v>
      </c>
    </row>
    <row r="304" spans="2:51" s="13" customFormat="1" ht="10.199999999999999">
      <c r="B304" s="181"/>
      <c r="D304" s="177" t="s">
        <v>146</v>
      </c>
      <c r="E304" s="182" t="s">
        <v>1</v>
      </c>
      <c r="F304" s="183" t="s">
        <v>333</v>
      </c>
      <c r="H304" s="182" t="s">
        <v>1</v>
      </c>
      <c r="I304" s="184"/>
      <c r="L304" s="181"/>
      <c r="M304" s="185"/>
      <c r="N304" s="186"/>
      <c r="O304" s="186"/>
      <c r="P304" s="186"/>
      <c r="Q304" s="186"/>
      <c r="R304" s="186"/>
      <c r="S304" s="186"/>
      <c r="T304" s="187"/>
      <c r="AT304" s="182" t="s">
        <v>146</v>
      </c>
      <c r="AU304" s="182" t="s">
        <v>89</v>
      </c>
      <c r="AV304" s="13" t="s">
        <v>86</v>
      </c>
      <c r="AW304" s="13" t="s">
        <v>33</v>
      </c>
      <c r="AX304" s="13" t="s">
        <v>78</v>
      </c>
      <c r="AY304" s="182" t="s">
        <v>136</v>
      </c>
    </row>
    <row r="305" spans="1:65" s="14" customFormat="1" ht="10.199999999999999">
      <c r="B305" s="188"/>
      <c r="D305" s="177" t="s">
        <v>146</v>
      </c>
      <c r="E305" s="189" t="s">
        <v>1</v>
      </c>
      <c r="F305" s="190" t="s">
        <v>334</v>
      </c>
      <c r="H305" s="191">
        <v>254.78200000000001</v>
      </c>
      <c r="I305" s="192"/>
      <c r="L305" s="188"/>
      <c r="M305" s="193"/>
      <c r="N305" s="194"/>
      <c r="O305" s="194"/>
      <c r="P305" s="194"/>
      <c r="Q305" s="194"/>
      <c r="R305" s="194"/>
      <c r="S305" s="194"/>
      <c r="T305" s="195"/>
      <c r="AT305" s="189" t="s">
        <v>146</v>
      </c>
      <c r="AU305" s="189" t="s">
        <v>89</v>
      </c>
      <c r="AV305" s="14" t="s">
        <v>89</v>
      </c>
      <c r="AW305" s="14" t="s">
        <v>33</v>
      </c>
      <c r="AX305" s="14" t="s">
        <v>78</v>
      </c>
      <c r="AY305" s="189" t="s">
        <v>136</v>
      </c>
    </row>
    <row r="306" spans="1:65" s="16" customFormat="1" ht="10.199999999999999">
      <c r="B306" s="204"/>
      <c r="D306" s="177" t="s">
        <v>146</v>
      </c>
      <c r="E306" s="205" t="s">
        <v>1</v>
      </c>
      <c r="F306" s="206" t="s">
        <v>178</v>
      </c>
      <c r="H306" s="207">
        <v>254.78200000000001</v>
      </c>
      <c r="I306" s="208"/>
      <c r="L306" s="204"/>
      <c r="M306" s="209"/>
      <c r="N306" s="210"/>
      <c r="O306" s="210"/>
      <c r="P306" s="210"/>
      <c r="Q306" s="210"/>
      <c r="R306" s="210"/>
      <c r="S306" s="210"/>
      <c r="T306" s="211"/>
      <c r="AT306" s="205" t="s">
        <v>146</v>
      </c>
      <c r="AU306" s="205" t="s">
        <v>89</v>
      </c>
      <c r="AV306" s="16" t="s">
        <v>154</v>
      </c>
      <c r="AW306" s="16" t="s">
        <v>33</v>
      </c>
      <c r="AX306" s="16" t="s">
        <v>78</v>
      </c>
      <c r="AY306" s="205" t="s">
        <v>136</v>
      </c>
    </row>
    <row r="307" spans="1:65" s="13" customFormat="1" ht="10.199999999999999">
      <c r="B307" s="181"/>
      <c r="D307" s="177" t="s">
        <v>146</v>
      </c>
      <c r="E307" s="182" t="s">
        <v>1</v>
      </c>
      <c r="F307" s="183" t="s">
        <v>335</v>
      </c>
      <c r="H307" s="182" t="s">
        <v>1</v>
      </c>
      <c r="I307" s="184"/>
      <c r="L307" s="181"/>
      <c r="M307" s="185"/>
      <c r="N307" s="186"/>
      <c r="O307" s="186"/>
      <c r="P307" s="186"/>
      <c r="Q307" s="186"/>
      <c r="R307" s="186"/>
      <c r="S307" s="186"/>
      <c r="T307" s="187"/>
      <c r="AT307" s="182" t="s">
        <v>146</v>
      </c>
      <c r="AU307" s="182" t="s">
        <v>89</v>
      </c>
      <c r="AV307" s="13" t="s">
        <v>86</v>
      </c>
      <c r="AW307" s="13" t="s">
        <v>33</v>
      </c>
      <c r="AX307" s="13" t="s">
        <v>78</v>
      </c>
      <c r="AY307" s="182" t="s">
        <v>136</v>
      </c>
    </row>
    <row r="308" spans="1:65" s="14" customFormat="1" ht="10.199999999999999">
      <c r="B308" s="188"/>
      <c r="D308" s="177" t="s">
        <v>146</v>
      </c>
      <c r="E308" s="189" t="s">
        <v>1</v>
      </c>
      <c r="F308" s="190" t="s">
        <v>336</v>
      </c>
      <c r="H308" s="191">
        <v>15.616</v>
      </c>
      <c r="I308" s="192"/>
      <c r="L308" s="188"/>
      <c r="M308" s="193"/>
      <c r="N308" s="194"/>
      <c r="O308" s="194"/>
      <c r="P308" s="194"/>
      <c r="Q308" s="194"/>
      <c r="R308" s="194"/>
      <c r="S308" s="194"/>
      <c r="T308" s="195"/>
      <c r="AT308" s="189" t="s">
        <v>146</v>
      </c>
      <c r="AU308" s="189" t="s">
        <v>89</v>
      </c>
      <c r="AV308" s="14" t="s">
        <v>89</v>
      </c>
      <c r="AW308" s="14" t="s">
        <v>33</v>
      </c>
      <c r="AX308" s="14" t="s">
        <v>78</v>
      </c>
      <c r="AY308" s="189" t="s">
        <v>136</v>
      </c>
    </row>
    <row r="309" spans="1:65" s="16" customFormat="1" ht="10.199999999999999">
      <c r="B309" s="204"/>
      <c r="D309" s="177" t="s">
        <v>146</v>
      </c>
      <c r="E309" s="205" t="s">
        <v>1</v>
      </c>
      <c r="F309" s="206" t="s">
        <v>178</v>
      </c>
      <c r="H309" s="207">
        <v>15.616</v>
      </c>
      <c r="I309" s="208"/>
      <c r="L309" s="204"/>
      <c r="M309" s="209"/>
      <c r="N309" s="210"/>
      <c r="O309" s="210"/>
      <c r="P309" s="210"/>
      <c r="Q309" s="210"/>
      <c r="R309" s="210"/>
      <c r="S309" s="210"/>
      <c r="T309" s="211"/>
      <c r="AT309" s="205" t="s">
        <v>146</v>
      </c>
      <c r="AU309" s="205" t="s">
        <v>89</v>
      </c>
      <c r="AV309" s="16" t="s">
        <v>154</v>
      </c>
      <c r="AW309" s="16" t="s">
        <v>33</v>
      </c>
      <c r="AX309" s="16" t="s">
        <v>78</v>
      </c>
      <c r="AY309" s="205" t="s">
        <v>136</v>
      </c>
    </row>
    <row r="310" spans="1:65" s="15" customFormat="1" ht="10.199999999999999">
      <c r="B310" s="196"/>
      <c r="D310" s="177" t="s">
        <v>146</v>
      </c>
      <c r="E310" s="197" t="s">
        <v>1</v>
      </c>
      <c r="F310" s="198" t="s">
        <v>149</v>
      </c>
      <c r="H310" s="199">
        <v>3670.2779999999993</v>
      </c>
      <c r="I310" s="200"/>
      <c r="L310" s="196"/>
      <c r="M310" s="201"/>
      <c r="N310" s="202"/>
      <c r="O310" s="202"/>
      <c r="P310" s="202"/>
      <c r="Q310" s="202"/>
      <c r="R310" s="202"/>
      <c r="S310" s="202"/>
      <c r="T310" s="203"/>
      <c r="AT310" s="197" t="s">
        <v>146</v>
      </c>
      <c r="AU310" s="197" t="s">
        <v>89</v>
      </c>
      <c r="AV310" s="15" t="s">
        <v>142</v>
      </c>
      <c r="AW310" s="15" t="s">
        <v>33</v>
      </c>
      <c r="AX310" s="15" t="s">
        <v>78</v>
      </c>
      <c r="AY310" s="197" t="s">
        <v>136</v>
      </c>
    </row>
    <row r="311" spans="1:65" s="14" customFormat="1" ht="10.199999999999999">
      <c r="B311" s="188"/>
      <c r="D311" s="177" t="s">
        <v>146</v>
      </c>
      <c r="E311" s="189" t="s">
        <v>1</v>
      </c>
      <c r="F311" s="190" t="s">
        <v>337</v>
      </c>
      <c r="H311" s="191">
        <v>3670.3</v>
      </c>
      <c r="I311" s="192"/>
      <c r="L311" s="188"/>
      <c r="M311" s="193"/>
      <c r="N311" s="194"/>
      <c r="O311" s="194"/>
      <c r="P311" s="194"/>
      <c r="Q311" s="194"/>
      <c r="R311" s="194"/>
      <c r="S311" s="194"/>
      <c r="T311" s="195"/>
      <c r="AT311" s="189" t="s">
        <v>146</v>
      </c>
      <c r="AU311" s="189" t="s">
        <v>89</v>
      </c>
      <c r="AV311" s="14" t="s">
        <v>89</v>
      </c>
      <c r="AW311" s="14" t="s">
        <v>33</v>
      </c>
      <c r="AX311" s="14" t="s">
        <v>86</v>
      </c>
      <c r="AY311" s="189" t="s">
        <v>136</v>
      </c>
    </row>
    <row r="312" spans="1:65" s="2" customFormat="1" ht="16.5" customHeight="1">
      <c r="A312" s="33"/>
      <c r="B312" s="162"/>
      <c r="C312" s="163" t="s">
        <v>338</v>
      </c>
      <c r="D312" s="163" t="s">
        <v>138</v>
      </c>
      <c r="E312" s="164" t="s">
        <v>339</v>
      </c>
      <c r="F312" s="165" t="s">
        <v>340</v>
      </c>
      <c r="G312" s="166" t="s">
        <v>256</v>
      </c>
      <c r="H312" s="167">
        <v>67.727999999999994</v>
      </c>
      <c r="I312" s="168"/>
      <c r="J312" s="169">
        <f>ROUND(I312*H312,2)</f>
        <v>0</v>
      </c>
      <c r="K312" s="170"/>
      <c r="L312" s="34"/>
      <c r="M312" s="171" t="s">
        <v>1</v>
      </c>
      <c r="N312" s="172" t="s">
        <v>43</v>
      </c>
      <c r="O312" s="59"/>
      <c r="P312" s="173">
        <f>O312*H312</f>
        <v>0</v>
      </c>
      <c r="Q312" s="173">
        <v>0</v>
      </c>
      <c r="R312" s="173">
        <f>Q312*H312</f>
        <v>0</v>
      </c>
      <c r="S312" s="173">
        <v>0</v>
      </c>
      <c r="T312" s="174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5" t="s">
        <v>142</v>
      </c>
      <c r="AT312" s="175" t="s">
        <v>138</v>
      </c>
      <c r="AU312" s="175" t="s">
        <v>89</v>
      </c>
      <c r="AY312" s="18" t="s">
        <v>136</v>
      </c>
      <c r="BE312" s="176">
        <f>IF(N312="základní",J312,0)</f>
        <v>0</v>
      </c>
      <c r="BF312" s="176">
        <f>IF(N312="snížená",J312,0)</f>
        <v>0</v>
      </c>
      <c r="BG312" s="176">
        <f>IF(N312="zákl. přenesená",J312,0)</f>
        <v>0</v>
      </c>
      <c r="BH312" s="176">
        <f>IF(N312="sníž. přenesená",J312,0)</f>
        <v>0</v>
      </c>
      <c r="BI312" s="176">
        <f>IF(N312="nulová",J312,0)</f>
        <v>0</v>
      </c>
      <c r="BJ312" s="18" t="s">
        <v>86</v>
      </c>
      <c r="BK312" s="176">
        <f>ROUND(I312*H312,2)</f>
        <v>0</v>
      </c>
      <c r="BL312" s="18" t="s">
        <v>142</v>
      </c>
      <c r="BM312" s="175" t="s">
        <v>341</v>
      </c>
    </row>
    <row r="313" spans="1:65" s="2" customFormat="1" ht="19.2">
      <c r="A313" s="33"/>
      <c r="B313" s="34"/>
      <c r="C313" s="33"/>
      <c r="D313" s="177" t="s">
        <v>144</v>
      </c>
      <c r="E313" s="33"/>
      <c r="F313" s="178" t="s">
        <v>342</v>
      </c>
      <c r="G313" s="33"/>
      <c r="H313" s="33"/>
      <c r="I313" s="97"/>
      <c r="J313" s="33"/>
      <c r="K313" s="33"/>
      <c r="L313" s="34"/>
      <c r="M313" s="179"/>
      <c r="N313" s="180"/>
      <c r="O313" s="59"/>
      <c r="P313" s="59"/>
      <c r="Q313" s="59"/>
      <c r="R313" s="59"/>
      <c r="S313" s="59"/>
      <c r="T313" s="60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8" t="s">
        <v>144</v>
      </c>
      <c r="AU313" s="18" t="s">
        <v>89</v>
      </c>
    </row>
    <row r="314" spans="1:65" s="13" customFormat="1" ht="10.199999999999999">
      <c r="B314" s="181"/>
      <c r="D314" s="177" t="s">
        <v>146</v>
      </c>
      <c r="E314" s="182" t="s">
        <v>1</v>
      </c>
      <c r="F314" s="183" t="s">
        <v>173</v>
      </c>
      <c r="H314" s="182" t="s">
        <v>1</v>
      </c>
      <c r="I314" s="184"/>
      <c r="L314" s="181"/>
      <c r="M314" s="185"/>
      <c r="N314" s="186"/>
      <c r="O314" s="186"/>
      <c r="P314" s="186"/>
      <c r="Q314" s="186"/>
      <c r="R314" s="186"/>
      <c r="S314" s="186"/>
      <c r="T314" s="187"/>
      <c r="AT314" s="182" t="s">
        <v>146</v>
      </c>
      <c r="AU314" s="182" t="s">
        <v>89</v>
      </c>
      <c r="AV314" s="13" t="s">
        <v>86</v>
      </c>
      <c r="AW314" s="13" t="s">
        <v>33</v>
      </c>
      <c r="AX314" s="13" t="s">
        <v>78</v>
      </c>
      <c r="AY314" s="182" t="s">
        <v>136</v>
      </c>
    </row>
    <row r="315" spans="1:65" s="14" customFormat="1" ht="10.199999999999999">
      <c r="B315" s="188"/>
      <c r="D315" s="177" t="s">
        <v>146</v>
      </c>
      <c r="E315" s="189" t="s">
        <v>1</v>
      </c>
      <c r="F315" s="190" t="s">
        <v>343</v>
      </c>
      <c r="H315" s="191">
        <v>6.3</v>
      </c>
      <c r="I315" s="192"/>
      <c r="L315" s="188"/>
      <c r="M315" s="193"/>
      <c r="N315" s="194"/>
      <c r="O315" s="194"/>
      <c r="P315" s="194"/>
      <c r="Q315" s="194"/>
      <c r="R315" s="194"/>
      <c r="S315" s="194"/>
      <c r="T315" s="195"/>
      <c r="AT315" s="189" t="s">
        <v>146</v>
      </c>
      <c r="AU315" s="189" t="s">
        <v>89</v>
      </c>
      <c r="AV315" s="14" t="s">
        <v>89</v>
      </c>
      <c r="AW315" s="14" t="s">
        <v>33</v>
      </c>
      <c r="AX315" s="14" t="s">
        <v>78</v>
      </c>
      <c r="AY315" s="189" t="s">
        <v>136</v>
      </c>
    </row>
    <row r="316" spans="1:65" s="14" customFormat="1" ht="10.199999999999999">
      <c r="B316" s="188"/>
      <c r="D316" s="177" t="s">
        <v>146</v>
      </c>
      <c r="E316" s="189" t="s">
        <v>1</v>
      </c>
      <c r="F316" s="190" t="s">
        <v>344</v>
      </c>
      <c r="H316" s="191">
        <v>4.7249999999999996</v>
      </c>
      <c r="I316" s="192"/>
      <c r="L316" s="188"/>
      <c r="M316" s="193"/>
      <c r="N316" s="194"/>
      <c r="O316" s="194"/>
      <c r="P316" s="194"/>
      <c r="Q316" s="194"/>
      <c r="R316" s="194"/>
      <c r="S316" s="194"/>
      <c r="T316" s="195"/>
      <c r="AT316" s="189" t="s">
        <v>146</v>
      </c>
      <c r="AU316" s="189" t="s">
        <v>89</v>
      </c>
      <c r="AV316" s="14" t="s">
        <v>89</v>
      </c>
      <c r="AW316" s="14" t="s">
        <v>33</v>
      </c>
      <c r="AX316" s="14" t="s">
        <v>78</v>
      </c>
      <c r="AY316" s="189" t="s">
        <v>136</v>
      </c>
    </row>
    <row r="317" spans="1:65" s="14" customFormat="1" ht="10.199999999999999">
      <c r="B317" s="188"/>
      <c r="D317" s="177" t="s">
        <v>146</v>
      </c>
      <c r="E317" s="189" t="s">
        <v>1</v>
      </c>
      <c r="F317" s="190" t="s">
        <v>345</v>
      </c>
      <c r="H317" s="191">
        <v>1.575</v>
      </c>
      <c r="I317" s="192"/>
      <c r="L317" s="188"/>
      <c r="M317" s="193"/>
      <c r="N317" s="194"/>
      <c r="O317" s="194"/>
      <c r="P317" s="194"/>
      <c r="Q317" s="194"/>
      <c r="R317" s="194"/>
      <c r="S317" s="194"/>
      <c r="T317" s="195"/>
      <c r="AT317" s="189" t="s">
        <v>146</v>
      </c>
      <c r="AU317" s="189" t="s">
        <v>89</v>
      </c>
      <c r="AV317" s="14" t="s">
        <v>89</v>
      </c>
      <c r="AW317" s="14" t="s">
        <v>33</v>
      </c>
      <c r="AX317" s="14" t="s">
        <v>78</v>
      </c>
      <c r="AY317" s="189" t="s">
        <v>136</v>
      </c>
    </row>
    <row r="318" spans="1:65" s="14" customFormat="1" ht="10.199999999999999">
      <c r="B318" s="188"/>
      <c r="D318" s="177" t="s">
        <v>146</v>
      </c>
      <c r="E318" s="189" t="s">
        <v>1</v>
      </c>
      <c r="F318" s="190" t="s">
        <v>346</v>
      </c>
      <c r="H318" s="191">
        <v>1.8480000000000001</v>
      </c>
      <c r="I318" s="192"/>
      <c r="L318" s="188"/>
      <c r="M318" s="193"/>
      <c r="N318" s="194"/>
      <c r="O318" s="194"/>
      <c r="P318" s="194"/>
      <c r="Q318" s="194"/>
      <c r="R318" s="194"/>
      <c r="S318" s="194"/>
      <c r="T318" s="195"/>
      <c r="AT318" s="189" t="s">
        <v>146</v>
      </c>
      <c r="AU318" s="189" t="s">
        <v>89</v>
      </c>
      <c r="AV318" s="14" t="s">
        <v>89</v>
      </c>
      <c r="AW318" s="14" t="s">
        <v>33</v>
      </c>
      <c r="AX318" s="14" t="s">
        <v>78</v>
      </c>
      <c r="AY318" s="189" t="s">
        <v>136</v>
      </c>
    </row>
    <row r="319" spans="1:65" s="16" customFormat="1" ht="10.199999999999999">
      <c r="B319" s="204"/>
      <c r="D319" s="177" t="s">
        <v>146</v>
      </c>
      <c r="E319" s="205" t="s">
        <v>1</v>
      </c>
      <c r="F319" s="206" t="s">
        <v>178</v>
      </c>
      <c r="H319" s="207">
        <v>14.447999999999999</v>
      </c>
      <c r="I319" s="208"/>
      <c r="L319" s="204"/>
      <c r="M319" s="209"/>
      <c r="N319" s="210"/>
      <c r="O319" s="210"/>
      <c r="P319" s="210"/>
      <c r="Q319" s="210"/>
      <c r="R319" s="210"/>
      <c r="S319" s="210"/>
      <c r="T319" s="211"/>
      <c r="AT319" s="205" t="s">
        <v>146</v>
      </c>
      <c r="AU319" s="205" t="s">
        <v>89</v>
      </c>
      <c r="AV319" s="16" t="s">
        <v>154</v>
      </c>
      <c r="AW319" s="16" t="s">
        <v>33</v>
      </c>
      <c r="AX319" s="16" t="s">
        <v>78</v>
      </c>
      <c r="AY319" s="205" t="s">
        <v>136</v>
      </c>
    </row>
    <row r="320" spans="1:65" s="13" customFormat="1" ht="10.199999999999999">
      <c r="B320" s="181"/>
      <c r="D320" s="177" t="s">
        <v>146</v>
      </c>
      <c r="E320" s="182" t="s">
        <v>1</v>
      </c>
      <c r="F320" s="183" t="s">
        <v>179</v>
      </c>
      <c r="H320" s="182" t="s">
        <v>1</v>
      </c>
      <c r="I320" s="184"/>
      <c r="L320" s="181"/>
      <c r="M320" s="185"/>
      <c r="N320" s="186"/>
      <c r="O320" s="186"/>
      <c r="P320" s="186"/>
      <c r="Q320" s="186"/>
      <c r="R320" s="186"/>
      <c r="S320" s="186"/>
      <c r="T320" s="187"/>
      <c r="AT320" s="182" t="s">
        <v>146</v>
      </c>
      <c r="AU320" s="182" t="s">
        <v>89</v>
      </c>
      <c r="AV320" s="13" t="s">
        <v>86</v>
      </c>
      <c r="AW320" s="13" t="s">
        <v>33</v>
      </c>
      <c r="AX320" s="13" t="s">
        <v>78</v>
      </c>
      <c r="AY320" s="182" t="s">
        <v>136</v>
      </c>
    </row>
    <row r="321" spans="2:51" s="14" customFormat="1" ht="10.199999999999999">
      <c r="B321" s="188"/>
      <c r="D321" s="177" t="s">
        <v>146</v>
      </c>
      <c r="E321" s="189" t="s">
        <v>1</v>
      </c>
      <c r="F321" s="190" t="s">
        <v>347</v>
      </c>
      <c r="H321" s="191">
        <v>1.575</v>
      </c>
      <c r="I321" s="192"/>
      <c r="L321" s="188"/>
      <c r="M321" s="193"/>
      <c r="N321" s="194"/>
      <c r="O321" s="194"/>
      <c r="P321" s="194"/>
      <c r="Q321" s="194"/>
      <c r="R321" s="194"/>
      <c r="S321" s="194"/>
      <c r="T321" s="195"/>
      <c r="AT321" s="189" t="s">
        <v>146</v>
      </c>
      <c r="AU321" s="189" t="s">
        <v>89</v>
      </c>
      <c r="AV321" s="14" t="s">
        <v>89</v>
      </c>
      <c r="AW321" s="14" t="s">
        <v>33</v>
      </c>
      <c r="AX321" s="14" t="s">
        <v>78</v>
      </c>
      <c r="AY321" s="189" t="s">
        <v>136</v>
      </c>
    </row>
    <row r="322" spans="2:51" s="14" customFormat="1" ht="10.199999999999999">
      <c r="B322" s="188"/>
      <c r="D322" s="177" t="s">
        <v>146</v>
      </c>
      <c r="E322" s="189" t="s">
        <v>1</v>
      </c>
      <c r="F322" s="190" t="s">
        <v>348</v>
      </c>
      <c r="H322" s="191">
        <v>1.575</v>
      </c>
      <c r="I322" s="192"/>
      <c r="L322" s="188"/>
      <c r="M322" s="193"/>
      <c r="N322" s="194"/>
      <c r="O322" s="194"/>
      <c r="P322" s="194"/>
      <c r="Q322" s="194"/>
      <c r="R322" s="194"/>
      <c r="S322" s="194"/>
      <c r="T322" s="195"/>
      <c r="AT322" s="189" t="s">
        <v>146</v>
      </c>
      <c r="AU322" s="189" t="s">
        <v>89</v>
      </c>
      <c r="AV322" s="14" t="s">
        <v>89</v>
      </c>
      <c r="AW322" s="14" t="s">
        <v>33</v>
      </c>
      <c r="AX322" s="14" t="s">
        <v>78</v>
      </c>
      <c r="AY322" s="189" t="s">
        <v>136</v>
      </c>
    </row>
    <row r="323" spans="2:51" s="16" customFormat="1" ht="10.199999999999999">
      <c r="B323" s="204"/>
      <c r="D323" s="177" t="s">
        <v>146</v>
      </c>
      <c r="E323" s="205" t="s">
        <v>1</v>
      </c>
      <c r="F323" s="206" t="s">
        <v>178</v>
      </c>
      <c r="H323" s="207">
        <v>3.15</v>
      </c>
      <c r="I323" s="208"/>
      <c r="L323" s="204"/>
      <c r="M323" s="209"/>
      <c r="N323" s="210"/>
      <c r="O323" s="210"/>
      <c r="P323" s="210"/>
      <c r="Q323" s="210"/>
      <c r="R323" s="210"/>
      <c r="S323" s="210"/>
      <c r="T323" s="211"/>
      <c r="AT323" s="205" t="s">
        <v>146</v>
      </c>
      <c r="AU323" s="205" t="s">
        <v>89</v>
      </c>
      <c r="AV323" s="16" t="s">
        <v>154</v>
      </c>
      <c r="AW323" s="16" t="s">
        <v>33</v>
      </c>
      <c r="AX323" s="16" t="s">
        <v>78</v>
      </c>
      <c r="AY323" s="205" t="s">
        <v>136</v>
      </c>
    </row>
    <row r="324" spans="2:51" s="13" customFormat="1" ht="10.199999999999999">
      <c r="B324" s="181"/>
      <c r="D324" s="177" t="s">
        <v>146</v>
      </c>
      <c r="E324" s="182" t="s">
        <v>1</v>
      </c>
      <c r="F324" s="183" t="s">
        <v>182</v>
      </c>
      <c r="H324" s="182" t="s">
        <v>1</v>
      </c>
      <c r="I324" s="184"/>
      <c r="L324" s="181"/>
      <c r="M324" s="185"/>
      <c r="N324" s="186"/>
      <c r="O324" s="186"/>
      <c r="P324" s="186"/>
      <c r="Q324" s="186"/>
      <c r="R324" s="186"/>
      <c r="S324" s="186"/>
      <c r="T324" s="187"/>
      <c r="AT324" s="182" t="s">
        <v>146</v>
      </c>
      <c r="AU324" s="182" t="s">
        <v>89</v>
      </c>
      <c r="AV324" s="13" t="s">
        <v>86</v>
      </c>
      <c r="AW324" s="13" t="s">
        <v>33</v>
      </c>
      <c r="AX324" s="13" t="s">
        <v>78</v>
      </c>
      <c r="AY324" s="182" t="s">
        <v>136</v>
      </c>
    </row>
    <row r="325" spans="2:51" s="14" customFormat="1" ht="10.199999999999999">
      <c r="B325" s="188"/>
      <c r="D325" s="177" t="s">
        <v>146</v>
      </c>
      <c r="E325" s="189" t="s">
        <v>1</v>
      </c>
      <c r="F325" s="190" t="s">
        <v>349</v>
      </c>
      <c r="H325" s="191">
        <v>12</v>
      </c>
      <c r="I325" s="192"/>
      <c r="L325" s="188"/>
      <c r="M325" s="193"/>
      <c r="N325" s="194"/>
      <c r="O325" s="194"/>
      <c r="P325" s="194"/>
      <c r="Q325" s="194"/>
      <c r="R325" s="194"/>
      <c r="S325" s="194"/>
      <c r="T325" s="195"/>
      <c r="AT325" s="189" t="s">
        <v>146</v>
      </c>
      <c r="AU325" s="189" t="s">
        <v>89</v>
      </c>
      <c r="AV325" s="14" t="s">
        <v>89</v>
      </c>
      <c r="AW325" s="14" t="s">
        <v>33</v>
      </c>
      <c r="AX325" s="14" t="s">
        <v>78</v>
      </c>
      <c r="AY325" s="189" t="s">
        <v>136</v>
      </c>
    </row>
    <row r="326" spans="2:51" s="14" customFormat="1" ht="10.199999999999999">
      <c r="B326" s="188"/>
      <c r="D326" s="177" t="s">
        <v>146</v>
      </c>
      <c r="E326" s="189" t="s">
        <v>1</v>
      </c>
      <c r="F326" s="190" t="s">
        <v>348</v>
      </c>
      <c r="H326" s="191">
        <v>1.575</v>
      </c>
      <c r="I326" s="192"/>
      <c r="L326" s="188"/>
      <c r="M326" s="193"/>
      <c r="N326" s="194"/>
      <c r="O326" s="194"/>
      <c r="P326" s="194"/>
      <c r="Q326" s="194"/>
      <c r="R326" s="194"/>
      <c r="S326" s="194"/>
      <c r="T326" s="195"/>
      <c r="AT326" s="189" t="s">
        <v>146</v>
      </c>
      <c r="AU326" s="189" t="s">
        <v>89</v>
      </c>
      <c r="AV326" s="14" t="s">
        <v>89</v>
      </c>
      <c r="AW326" s="14" t="s">
        <v>33</v>
      </c>
      <c r="AX326" s="14" t="s">
        <v>78</v>
      </c>
      <c r="AY326" s="189" t="s">
        <v>136</v>
      </c>
    </row>
    <row r="327" spans="2:51" s="14" customFormat="1" ht="10.199999999999999">
      <c r="B327" s="188"/>
      <c r="D327" s="177" t="s">
        <v>146</v>
      </c>
      <c r="E327" s="189" t="s">
        <v>1</v>
      </c>
      <c r="F327" s="190" t="s">
        <v>345</v>
      </c>
      <c r="H327" s="191">
        <v>1.575</v>
      </c>
      <c r="I327" s="192"/>
      <c r="L327" s="188"/>
      <c r="M327" s="193"/>
      <c r="N327" s="194"/>
      <c r="O327" s="194"/>
      <c r="P327" s="194"/>
      <c r="Q327" s="194"/>
      <c r="R327" s="194"/>
      <c r="S327" s="194"/>
      <c r="T327" s="195"/>
      <c r="AT327" s="189" t="s">
        <v>146</v>
      </c>
      <c r="AU327" s="189" t="s">
        <v>89</v>
      </c>
      <c r="AV327" s="14" t="s">
        <v>89</v>
      </c>
      <c r="AW327" s="14" t="s">
        <v>33</v>
      </c>
      <c r="AX327" s="14" t="s">
        <v>78</v>
      </c>
      <c r="AY327" s="189" t="s">
        <v>136</v>
      </c>
    </row>
    <row r="328" spans="2:51" s="14" customFormat="1" ht="10.199999999999999">
      <c r="B328" s="188"/>
      <c r="D328" s="177" t="s">
        <v>146</v>
      </c>
      <c r="E328" s="189" t="s">
        <v>1</v>
      </c>
      <c r="F328" s="190" t="s">
        <v>350</v>
      </c>
      <c r="H328" s="191">
        <v>1.8</v>
      </c>
      <c r="I328" s="192"/>
      <c r="L328" s="188"/>
      <c r="M328" s="193"/>
      <c r="N328" s="194"/>
      <c r="O328" s="194"/>
      <c r="P328" s="194"/>
      <c r="Q328" s="194"/>
      <c r="R328" s="194"/>
      <c r="S328" s="194"/>
      <c r="T328" s="195"/>
      <c r="AT328" s="189" t="s">
        <v>146</v>
      </c>
      <c r="AU328" s="189" t="s">
        <v>89</v>
      </c>
      <c r="AV328" s="14" t="s">
        <v>89</v>
      </c>
      <c r="AW328" s="14" t="s">
        <v>33</v>
      </c>
      <c r="AX328" s="14" t="s">
        <v>78</v>
      </c>
      <c r="AY328" s="189" t="s">
        <v>136</v>
      </c>
    </row>
    <row r="329" spans="2:51" s="14" customFormat="1" ht="10.199999999999999">
      <c r="B329" s="188"/>
      <c r="D329" s="177" t="s">
        <v>146</v>
      </c>
      <c r="E329" s="189" t="s">
        <v>1</v>
      </c>
      <c r="F329" s="190" t="s">
        <v>351</v>
      </c>
      <c r="H329" s="191">
        <v>1.8480000000000001</v>
      </c>
      <c r="I329" s="192"/>
      <c r="L329" s="188"/>
      <c r="M329" s="193"/>
      <c r="N329" s="194"/>
      <c r="O329" s="194"/>
      <c r="P329" s="194"/>
      <c r="Q329" s="194"/>
      <c r="R329" s="194"/>
      <c r="S329" s="194"/>
      <c r="T329" s="195"/>
      <c r="AT329" s="189" t="s">
        <v>146</v>
      </c>
      <c r="AU329" s="189" t="s">
        <v>89</v>
      </c>
      <c r="AV329" s="14" t="s">
        <v>89</v>
      </c>
      <c r="AW329" s="14" t="s">
        <v>33</v>
      </c>
      <c r="AX329" s="14" t="s">
        <v>78</v>
      </c>
      <c r="AY329" s="189" t="s">
        <v>136</v>
      </c>
    </row>
    <row r="330" spans="2:51" s="16" customFormat="1" ht="10.199999999999999">
      <c r="B330" s="204"/>
      <c r="D330" s="177" t="s">
        <v>146</v>
      </c>
      <c r="E330" s="205" t="s">
        <v>1</v>
      </c>
      <c r="F330" s="206" t="s">
        <v>178</v>
      </c>
      <c r="H330" s="207">
        <v>18.797999999999998</v>
      </c>
      <c r="I330" s="208"/>
      <c r="L330" s="204"/>
      <c r="M330" s="209"/>
      <c r="N330" s="210"/>
      <c r="O330" s="210"/>
      <c r="P330" s="210"/>
      <c r="Q330" s="210"/>
      <c r="R330" s="210"/>
      <c r="S330" s="210"/>
      <c r="T330" s="211"/>
      <c r="AT330" s="205" t="s">
        <v>146</v>
      </c>
      <c r="AU330" s="205" t="s">
        <v>89</v>
      </c>
      <c r="AV330" s="16" t="s">
        <v>154</v>
      </c>
      <c r="AW330" s="16" t="s">
        <v>33</v>
      </c>
      <c r="AX330" s="16" t="s">
        <v>78</v>
      </c>
      <c r="AY330" s="205" t="s">
        <v>136</v>
      </c>
    </row>
    <row r="331" spans="2:51" s="13" customFormat="1" ht="10.199999999999999">
      <c r="B331" s="181"/>
      <c r="D331" s="177" t="s">
        <v>146</v>
      </c>
      <c r="E331" s="182" t="s">
        <v>1</v>
      </c>
      <c r="F331" s="183" t="s">
        <v>186</v>
      </c>
      <c r="H331" s="182" t="s">
        <v>1</v>
      </c>
      <c r="I331" s="184"/>
      <c r="L331" s="181"/>
      <c r="M331" s="185"/>
      <c r="N331" s="186"/>
      <c r="O331" s="186"/>
      <c r="P331" s="186"/>
      <c r="Q331" s="186"/>
      <c r="R331" s="186"/>
      <c r="S331" s="186"/>
      <c r="T331" s="187"/>
      <c r="AT331" s="182" t="s">
        <v>146</v>
      </c>
      <c r="AU331" s="182" t="s">
        <v>89</v>
      </c>
      <c r="AV331" s="13" t="s">
        <v>86</v>
      </c>
      <c r="AW331" s="13" t="s">
        <v>33</v>
      </c>
      <c r="AX331" s="13" t="s">
        <v>78</v>
      </c>
      <c r="AY331" s="182" t="s">
        <v>136</v>
      </c>
    </row>
    <row r="332" spans="2:51" s="14" customFormat="1" ht="10.199999999999999">
      <c r="B332" s="188"/>
      <c r="D332" s="177" t="s">
        <v>146</v>
      </c>
      <c r="E332" s="189" t="s">
        <v>1</v>
      </c>
      <c r="F332" s="190" t="s">
        <v>352</v>
      </c>
      <c r="H332" s="191">
        <v>8.25</v>
      </c>
      <c r="I332" s="192"/>
      <c r="L332" s="188"/>
      <c r="M332" s="193"/>
      <c r="N332" s="194"/>
      <c r="O332" s="194"/>
      <c r="P332" s="194"/>
      <c r="Q332" s="194"/>
      <c r="R332" s="194"/>
      <c r="S332" s="194"/>
      <c r="T332" s="195"/>
      <c r="AT332" s="189" t="s">
        <v>146</v>
      </c>
      <c r="AU332" s="189" t="s">
        <v>89</v>
      </c>
      <c r="AV332" s="14" t="s">
        <v>89</v>
      </c>
      <c r="AW332" s="14" t="s">
        <v>33</v>
      </c>
      <c r="AX332" s="14" t="s">
        <v>78</v>
      </c>
      <c r="AY332" s="189" t="s">
        <v>136</v>
      </c>
    </row>
    <row r="333" spans="2:51" s="14" customFormat="1" ht="10.199999999999999">
      <c r="B333" s="188"/>
      <c r="D333" s="177" t="s">
        <v>146</v>
      </c>
      <c r="E333" s="189" t="s">
        <v>1</v>
      </c>
      <c r="F333" s="190" t="s">
        <v>353</v>
      </c>
      <c r="H333" s="191">
        <v>1.65</v>
      </c>
      <c r="I333" s="192"/>
      <c r="L333" s="188"/>
      <c r="M333" s="193"/>
      <c r="N333" s="194"/>
      <c r="O333" s="194"/>
      <c r="P333" s="194"/>
      <c r="Q333" s="194"/>
      <c r="R333" s="194"/>
      <c r="S333" s="194"/>
      <c r="T333" s="195"/>
      <c r="AT333" s="189" t="s">
        <v>146</v>
      </c>
      <c r="AU333" s="189" t="s">
        <v>89</v>
      </c>
      <c r="AV333" s="14" t="s">
        <v>89</v>
      </c>
      <c r="AW333" s="14" t="s">
        <v>33</v>
      </c>
      <c r="AX333" s="14" t="s">
        <v>78</v>
      </c>
      <c r="AY333" s="189" t="s">
        <v>136</v>
      </c>
    </row>
    <row r="334" spans="2:51" s="16" customFormat="1" ht="10.199999999999999">
      <c r="B334" s="204"/>
      <c r="D334" s="177" t="s">
        <v>146</v>
      </c>
      <c r="E334" s="205" t="s">
        <v>1</v>
      </c>
      <c r="F334" s="206" t="s">
        <v>178</v>
      </c>
      <c r="H334" s="207">
        <v>9.9</v>
      </c>
      <c r="I334" s="208"/>
      <c r="L334" s="204"/>
      <c r="M334" s="209"/>
      <c r="N334" s="210"/>
      <c r="O334" s="210"/>
      <c r="P334" s="210"/>
      <c r="Q334" s="210"/>
      <c r="R334" s="210"/>
      <c r="S334" s="210"/>
      <c r="T334" s="211"/>
      <c r="AT334" s="205" t="s">
        <v>146</v>
      </c>
      <c r="AU334" s="205" t="s">
        <v>89</v>
      </c>
      <c r="AV334" s="16" t="s">
        <v>154</v>
      </c>
      <c r="AW334" s="16" t="s">
        <v>33</v>
      </c>
      <c r="AX334" s="16" t="s">
        <v>78</v>
      </c>
      <c r="AY334" s="205" t="s">
        <v>136</v>
      </c>
    </row>
    <row r="335" spans="2:51" s="13" customFormat="1" ht="10.199999999999999">
      <c r="B335" s="181"/>
      <c r="D335" s="177" t="s">
        <v>146</v>
      </c>
      <c r="E335" s="182" t="s">
        <v>1</v>
      </c>
      <c r="F335" s="183" t="s">
        <v>189</v>
      </c>
      <c r="H335" s="182" t="s">
        <v>1</v>
      </c>
      <c r="I335" s="184"/>
      <c r="L335" s="181"/>
      <c r="M335" s="185"/>
      <c r="N335" s="186"/>
      <c r="O335" s="186"/>
      <c r="P335" s="186"/>
      <c r="Q335" s="186"/>
      <c r="R335" s="186"/>
      <c r="S335" s="186"/>
      <c r="T335" s="187"/>
      <c r="AT335" s="182" t="s">
        <v>146</v>
      </c>
      <c r="AU335" s="182" t="s">
        <v>89</v>
      </c>
      <c r="AV335" s="13" t="s">
        <v>86</v>
      </c>
      <c r="AW335" s="13" t="s">
        <v>33</v>
      </c>
      <c r="AX335" s="13" t="s">
        <v>78</v>
      </c>
      <c r="AY335" s="182" t="s">
        <v>136</v>
      </c>
    </row>
    <row r="336" spans="2:51" s="14" customFormat="1" ht="10.199999999999999">
      <c r="B336" s="188"/>
      <c r="D336" s="177" t="s">
        <v>146</v>
      </c>
      <c r="E336" s="189" t="s">
        <v>1</v>
      </c>
      <c r="F336" s="190" t="s">
        <v>354</v>
      </c>
      <c r="H336" s="191">
        <v>4.95</v>
      </c>
      <c r="I336" s="192"/>
      <c r="L336" s="188"/>
      <c r="M336" s="193"/>
      <c r="N336" s="194"/>
      <c r="O336" s="194"/>
      <c r="P336" s="194"/>
      <c r="Q336" s="194"/>
      <c r="R336" s="194"/>
      <c r="S336" s="194"/>
      <c r="T336" s="195"/>
      <c r="AT336" s="189" t="s">
        <v>146</v>
      </c>
      <c r="AU336" s="189" t="s">
        <v>89</v>
      </c>
      <c r="AV336" s="14" t="s">
        <v>89</v>
      </c>
      <c r="AW336" s="14" t="s">
        <v>33</v>
      </c>
      <c r="AX336" s="14" t="s">
        <v>78</v>
      </c>
      <c r="AY336" s="189" t="s">
        <v>136</v>
      </c>
    </row>
    <row r="337" spans="2:51" s="16" customFormat="1" ht="10.199999999999999">
      <c r="B337" s="204"/>
      <c r="D337" s="177" t="s">
        <v>146</v>
      </c>
      <c r="E337" s="205" t="s">
        <v>1</v>
      </c>
      <c r="F337" s="206" t="s">
        <v>178</v>
      </c>
      <c r="H337" s="207">
        <v>4.95</v>
      </c>
      <c r="I337" s="208"/>
      <c r="L337" s="204"/>
      <c r="M337" s="209"/>
      <c r="N337" s="210"/>
      <c r="O337" s="210"/>
      <c r="P337" s="210"/>
      <c r="Q337" s="210"/>
      <c r="R337" s="210"/>
      <c r="S337" s="210"/>
      <c r="T337" s="211"/>
      <c r="AT337" s="205" t="s">
        <v>146</v>
      </c>
      <c r="AU337" s="205" t="s">
        <v>89</v>
      </c>
      <c r="AV337" s="16" t="s">
        <v>154</v>
      </c>
      <c r="AW337" s="16" t="s">
        <v>33</v>
      </c>
      <c r="AX337" s="16" t="s">
        <v>78</v>
      </c>
      <c r="AY337" s="205" t="s">
        <v>136</v>
      </c>
    </row>
    <row r="338" spans="2:51" s="13" customFormat="1" ht="10.199999999999999">
      <c r="B338" s="181"/>
      <c r="D338" s="177" t="s">
        <v>146</v>
      </c>
      <c r="E338" s="182" t="s">
        <v>1</v>
      </c>
      <c r="F338" s="183" t="s">
        <v>186</v>
      </c>
      <c r="H338" s="182" t="s">
        <v>1</v>
      </c>
      <c r="I338" s="184"/>
      <c r="L338" s="181"/>
      <c r="M338" s="185"/>
      <c r="N338" s="186"/>
      <c r="O338" s="186"/>
      <c r="P338" s="186"/>
      <c r="Q338" s="186"/>
      <c r="R338" s="186"/>
      <c r="S338" s="186"/>
      <c r="T338" s="187"/>
      <c r="AT338" s="182" t="s">
        <v>146</v>
      </c>
      <c r="AU338" s="182" t="s">
        <v>89</v>
      </c>
      <c r="AV338" s="13" t="s">
        <v>86</v>
      </c>
      <c r="AW338" s="13" t="s">
        <v>33</v>
      </c>
      <c r="AX338" s="13" t="s">
        <v>78</v>
      </c>
      <c r="AY338" s="182" t="s">
        <v>136</v>
      </c>
    </row>
    <row r="339" spans="2:51" s="14" customFormat="1" ht="10.199999999999999">
      <c r="B339" s="188"/>
      <c r="D339" s="177" t="s">
        <v>146</v>
      </c>
      <c r="E339" s="189" t="s">
        <v>1</v>
      </c>
      <c r="F339" s="190" t="s">
        <v>355</v>
      </c>
      <c r="H339" s="191">
        <v>4.8129999999999997</v>
      </c>
      <c r="I339" s="192"/>
      <c r="L339" s="188"/>
      <c r="M339" s="193"/>
      <c r="N339" s="194"/>
      <c r="O339" s="194"/>
      <c r="P339" s="194"/>
      <c r="Q339" s="194"/>
      <c r="R339" s="194"/>
      <c r="S339" s="194"/>
      <c r="T339" s="195"/>
      <c r="AT339" s="189" t="s">
        <v>146</v>
      </c>
      <c r="AU339" s="189" t="s">
        <v>89</v>
      </c>
      <c r="AV339" s="14" t="s">
        <v>89</v>
      </c>
      <c r="AW339" s="14" t="s">
        <v>33</v>
      </c>
      <c r="AX339" s="14" t="s">
        <v>78</v>
      </c>
      <c r="AY339" s="189" t="s">
        <v>136</v>
      </c>
    </row>
    <row r="340" spans="2:51" s="16" customFormat="1" ht="10.199999999999999">
      <c r="B340" s="204"/>
      <c r="D340" s="177" t="s">
        <v>146</v>
      </c>
      <c r="E340" s="205" t="s">
        <v>1</v>
      </c>
      <c r="F340" s="206" t="s">
        <v>178</v>
      </c>
      <c r="H340" s="207">
        <v>4.8129999999999997</v>
      </c>
      <c r="I340" s="208"/>
      <c r="L340" s="204"/>
      <c r="M340" s="209"/>
      <c r="N340" s="210"/>
      <c r="O340" s="210"/>
      <c r="P340" s="210"/>
      <c r="Q340" s="210"/>
      <c r="R340" s="210"/>
      <c r="S340" s="210"/>
      <c r="T340" s="211"/>
      <c r="AT340" s="205" t="s">
        <v>146</v>
      </c>
      <c r="AU340" s="205" t="s">
        <v>89</v>
      </c>
      <c r="AV340" s="16" t="s">
        <v>154</v>
      </c>
      <c r="AW340" s="16" t="s">
        <v>33</v>
      </c>
      <c r="AX340" s="16" t="s">
        <v>78</v>
      </c>
      <c r="AY340" s="205" t="s">
        <v>136</v>
      </c>
    </row>
    <row r="341" spans="2:51" s="13" customFormat="1" ht="10.199999999999999">
      <c r="B341" s="181"/>
      <c r="D341" s="177" t="s">
        <v>146</v>
      </c>
      <c r="E341" s="182" t="s">
        <v>1</v>
      </c>
      <c r="F341" s="183" t="s">
        <v>179</v>
      </c>
      <c r="H341" s="182" t="s">
        <v>1</v>
      </c>
      <c r="I341" s="184"/>
      <c r="L341" s="181"/>
      <c r="M341" s="185"/>
      <c r="N341" s="186"/>
      <c r="O341" s="186"/>
      <c r="P341" s="186"/>
      <c r="Q341" s="186"/>
      <c r="R341" s="186"/>
      <c r="S341" s="186"/>
      <c r="T341" s="187"/>
      <c r="AT341" s="182" t="s">
        <v>146</v>
      </c>
      <c r="AU341" s="182" t="s">
        <v>89</v>
      </c>
      <c r="AV341" s="13" t="s">
        <v>86</v>
      </c>
      <c r="AW341" s="13" t="s">
        <v>33</v>
      </c>
      <c r="AX341" s="13" t="s">
        <v>78</v>
      </c>
      <c r="AY341" s="182" t="s">
        <v>136</v>
      </c>
    </row>
    <row r="342" spans="2:51" s="14" customFormat="1" ht="10.199999999999999">
      <c r="B342" s="188"/>
      <c r="D342" s="177" t="s">
        <v>146</v>
      </c>
      <c r="E342" s="189" t="s">
        <v>1</v>
      </c>
      <c r="F342" s="190" t="s">
        <v>356</v>
      </c>
      <c r="H342" s="191">
        <v>2.9689999999999999</v>
      </c>
      <c r="I342" s="192"/>
      <c r="L342" s="188"/>
      <c r="M342" s="193"/>
      <c r="N342" s="194"/>
      <c r="O342" s="194"/>
      <c r="P342" s="194"/>
      <c r="Q342" s="194"/>
      <c r="R342" s="194"/>
      <c r="S342" s="194"/>
      <c r="T342" s="195"/>
      <c r="AT342" s="189" t="s">
        <v>146</v>
      </c>
      <c r="AU342" s="189" t="s">
        <v>89</v>
      </c>
      <c r="AV342" s="14" t="s">
        <v>89</v>
      </c>
      <c r="AW342" s="14" t="s">
        <v>33</v>
      </c>
      <c r="AX342" s="14" t="s">
        <v>78</v>
      </c>
      <c r="AY342" s="189" t="s">
        <v>136</v>
      </c>
    </row>
    <row r="343" spans="2:51" s="16" customFormat="1" ht="10.199999999999999">
      <c r="B343" s="204"/>
      <c r="D343" s="177" t="s">
        <v>146</v>
      </c>
      <c r="E343" s="205" t="s">
        <v>1</v>
      </c>
      <c r="F343" s="206" t="s">
        <v>178</v>
      </c>
      <c r="H343" s="207">
        <v>2.9689999999999999</v>
      </c>
      <c r="I343" s="208"/>
      <c r="L343" s="204"/>
      <c r="M343" s="209"/>
      <c r="N343" s="210"/>
      <c r="O343" s="210"/>
      <c r="P343" s="210"/>
      <c r="Q343" s="210"/>
      <c r="R343" s="210"/>
      <c r="S343" s="210"/>
      <c r="T343" s="211"/>
      <c r="AT343" s="205" t="s">
        <v>146</v>
      </c>
      <c r="AU343" s="205" t="s">
        <v>89</v>
      </c>
      <c r="AV343" s="16" t="s">
        <v>154</v>
      </c>
      <c r="AW343" s="16" t="s">
        <v>33</v>
      </c>
      <c r="AX343" s="16" t="s">
        <v>78</v>
      </c>
      <c r="AY343" s="205" t="s">
        <v>136</v>
      </c>
    </row>
    <row r="344" spans="2:51" s="13" customFormat="1" ht="10.199999999999999">
      <c r="B344" s="181"/>
      <c r="D344" s="177" t="s">
        <v>146</v>
      </c>
      <c r="E344" s="182" t="s">
        <v>1</v>
      </c>
      <c r="F344" s="183" t="s">
        <v>186</v>
      </c>
      <c r="H344" s="182" t="s">
        <v>1</v>
      </c>
      <c r="I344" s="184"/>
      <c r="L344" s="181"/>
      <c r="M344" s="185"/>
      <c r="N344" s="186"/>
      <c r="O344" s="186"/>
      <c r="P344" s="186"/>
      <c r="Q344" s="186"/>
      <c r="R344" s="186"/>
      <c r="S344" s="186"/>
      <c r="T344" s="187"/>
      <c r="AT344" s="182" t="s">
        <v>146</v>
      </c>
      <c r="AU344" s="182" t="s">
        <v>89</v>
      </c>
      <c r="AV344" s="13" t="s">
        <v>86</v>
      </c>
      <c r="AW344" s="13" t="s">
        <v>33</v>
      </c>
      <c r="AX344" s="13" t="s">
        <v>78</v>
      </c>
      <c r="AY344" s="182" t="s">
        <v>136</v>
      </c>
    </row>
    <row r="345" spans="2:51" s="14" customFormat="1" ht="10.199999999999999">
      <c r="B345" s="188"/>
      <c r="D345" s="177" t="s">
        <v>146</v>
      </c>
      <c r="E345" s="189" t="s">
        <v>1</v>
      </c>
      <c r="F345" s="190" t="s">
        <v>357</v>
      </c>
      <c r="H345" s="191">
        <v>5.25</v>
      </c>
      <c r="I345" s="192"/>
      <c r="L345" s="188"/>
      <c r="M345" s="193"/>
      <c r="N345" s="194"/>
      <c r="O345" s="194"/>
      <c r="P345" s="194"/>
      <c r="Q345" s="194"/>
      <c r="R345" s="194"/>
      <c r="S345" s="194"/>
      <c r="T345" s="195"/>
      <c r="AT345" s="189" t="s">
        <v>146</v>
      </c>
      <c r="AU345" s="189" t="s">
        <v>89</v>
      </c>
      <c r="AV345" s="14" t="s">
        <v>89</v>
      </c>
      <c r="AW345" s="14" t="s">
        <v>33</v>
      </c>
      <c r="AX345" s="14" t="s">
        <v>78</v>
      </c>
      <c r="AY345" s="189" t="s">
        <v>136</v>
      </c>
    </row>
    <row r="346" spans="2:51" s="16" customFormat="1" ht="10.199999999999999">
      <c r="B346" s="204"/>
      <c r="D346" s="177" t="s">
        <v>146</v>
      </c>
      <c r="E346" s="205" t="s">
        <v>1</v>
      </c>
      <c r="F346" s="206" t="s">
        <v>178</v>
      </c>
      <c r="H346" s="207">
        <v>5.25</v>
      </c>
      <c r="I346" s="208"/>
      <c r="L346" s="204"/>
      <c r="M346" s="209"/>
      <c r="N346" s="210"/>
      <c r="O346" s="210"/>
      <c r="P346" s="210"/>
      <c r="Q346" s="210"/>
      <c r="R346" s="210"/>
      <c r="S346" s="210"/>
      <c r="T346" s="211"/>
      <c r="AT346" s="205" t="s">
        <v>146</v>
      </c>
      <c r="AU346" s="205" t="s">
        <v>89</v>
      </c>
      <c r="AV346" s="16" t="s">
        <v>154</v>
      </c>
      <c r="AW346" s="16" t="s">
        <v>33</v>
      </c>
      <c r="AX346" s="16" t="s">
        <v>78</v>
      </c>
      <c r="AY346" s="205" t="s">
        <v>136</v>
      </c>
    </row>
    <row r="347" spans="2:51" s="13" customFormat="1" ht="10.199999999999999">
      <c r="B347" s="181"/>
      <c r="D347" s="177" t="s">
        <v>146</v>
      </c>
      <c r="E347" s="182" t="s">
        <v>1</v>
      </c>
      <c r="F347" s="183" t="s">
        <v>182</v>
      </c>
      <c r="H347" s="182" t="s">
        <v>1</v>
      </c>
      <c r="I347" s="184"/>
      <c r="L347" s="181"/>
      <c r="M347" s="185"/>
      <c r="N347" s="186"/>
      <c r="O347" s="186"/>
      <c r="P347" s="186"/>
      <c r="Q347" s="186"/>
      <c r="R347" s="186"/>
      <c r="S347" s="186"/>
      <c r="T347" s="187"/>
      <c r="AT347" s="182" t="s">
        <v>146</v>
      </c>
      <c r="AU347" s="182" t="s">
        <v>89</v>
      </c>
      <c r="AV347" s="13" t="s">
        <v>86</v>
      </c>
      <c r="AW347" s="13" t="s">
        <v>33</v>
      </c>
      <c r="AX347" s="13" t="s">
        <v>78</v>
      </c>
      <c r="AY347" s="182" t="s">
        <v>136</v>
      </c>
    </row>
    <row r="348" spans="2:51" s="14" customFormat="1" ht="10.199999999999999">
      <c r="B348" s="188"/>
      <c r="D348" s="177" t="s">
        <v>146</v>
      </c>
      <c r="E348" s="189" t="s">
        <v>1</v>
      </c>
      <c r="F348" s="190" t="s">
        <v>358</v>
      </c>
      <c r="H348" s="191">
        <v>1.8</v>
      </c>
      <c r="I348" s="192"/>
      <c r="L348" s="188"/>
      <c r="M348" s="193"/>
      <c r="N348" s="194"/>
      <c r="O348" s="194"/>
      <c r="P348" s="194"/>
      <c r="Q348" s="194"/>
      <c r="R348" s="194"/>
      <c r="S348" s="194"/>
      <c r="T348" s="195"/>
      <c r="AT348" s="189" t="s">
        <v>146</v>
      </c>
      <c r="AU348" s="189" t="s">
        <v>89</v>
      </c>
      <c r="AV348" s="14" t="s">
        <v>89</v>
      </c>
      <c r="AW348" s="14" t="s">
        <v>33</v>
      </c>
      <c r="AX348" s="14" t="s">
        <v>78</v>
      </c>
      <c r="AY348" s="189" t="s">
        <v>136</v>
      </c>
    </row>
    <row r="349" spans="2:51" s="16" customFormat="1" ht="10.199999999999999">
      <c r="B349" s="204"/>
      <c r="D349" s="177" t="s">
        <v>146</v>
      </c>
      <c r="E349" s="205" t="s">
        <v>1</v>
      </c>
      <c r="F349" s="206" t="s">
        <v>178</v>
      </c>
      <c r="H349" s="207">
        <v>1.8</v>
      </c>
      <c r="I349" s="208"/>
      <c r="L349" s="204"/>
      <c r="M349" s="209"/>
      <c r="N349" s="210"/>
      <c r="O349" s="210"/>
      <c r="P349" s="210"/>
      <c r="Q349" s="210"/>
      <c r="R349" s="210"/>
      <c r="S349" s="210"/>
      <c r="T349" s="211"/>
      <c r="AT349" s="205" t="s">
        <v>146</v>
      </c>
      <c r="AU349" s="205" t="s">
        <v>89</v>
      </c>
      <c r="AV349" s="16" t="s">
        <v>154</v>
      </c>
      <c r="AW349" s="16" t="s">
        <v>33</v>
      </c>
      <c r="AX349" s="16" t="s">
        <v>78</v>
      </c>
      <c r="AY349" s="205" t="s">
        <v>136</v>
      </c>
    </row>
    <row r="350" spans="2:51" s="13" customFormat="1" ht="10.199999999999999">
      <c r="B350" s="181"/>
      <c r="D350" s="177" t="s">
        <v>146</v>
      </c>
      <c r="E350" s="182" t="s">
        <v>1</v>
      </c>
      <c r="F350" s="183" t="s">
        <v>210</v>
      </c>
      <c r="H350" s="182" t="s">
        <v>1</v>
      </c>
      <c r="I350" s="184"/>
      <c r="L350" s="181"/>
      <c r="M350" s="185"/>
      <c r="N350" s="186"/>
      <c r="O350" s="186"/>
      <c r="P350" s="186"/>
      <c r="Q350" s="186"/>
      <c r="R350" s="186"/>
      <c r="S350" s="186"/>
      <c r="T350" s="187"/>
      <c r="AT350" s="182" t="s">
        <v>146</v>
      </c>
      <c r="AU350" s="182" t="s">
        <v>89</v>
      </c>
      <c r="AV350" s="13" t="s">
        <v>86</v>
      </c>
      <c r="AW350" s="13" t="s">
        <v>33</v>
      </c>
      <c r="AX350" s="13" t="s">
        <v>78</v>
      </c>
      <c r="AY350" s="182" t="s">
        <v>136</v>
      </c>
    </row>
    <row r="351" spans="2:51" s="14" customFormat="1" ht="10.199999999999999">
      <c r="B351" s="188"/>
      <c r="D351" s="177" t="s">
        <v>146</v>
      </c>
      <c r="E351" s="189" t="s">
        <v>1</v>
      </c>
      <c r="F351" s="190" t="s">
        <v>359</v>
      </c>
      <c r="H351" s="191">
        <v>1.65</v>
      </c>
      <c r="I351" s="192"/>
      <c r="L351" s="188"/>
      <c r="M351" s="193"/>
      <c r="N351" s="194"/>
      <c r="O351" s="194"/>
      <c r="P351" s="194"/>
      <c r="Q351" s="194"/>
      <c r="R351" s="194"/>
      <c r="S351" s="194"/>
      <c r="T351" s="195"/>
      <c r="AT351" s="189" t="s">
        <v>146</v>
      </c>
      <c r="AU351" s="189" t="s">
        <v>89</v>
      </c>
      <c r="AV351" s="14" t="s">
        <v>89</v>
      </c>
      <c r="AW351" s="14" t="s">
        <v>33</v>
      </c>
      <c r="AX351" s="14" t="s">
        <v>78</v>
      </c>
      <c r="AY351" s="189" t="s">
        <v>136</v>
      </c>
    </row>
    <row r="352" spans="2:51" s="16" customFormat="1" ht="10.199999999999999">
      <c r="B352" s="204"/>
      <c r="D352" s="177" t="s">
        <v>146</v>
      </c>
      <c r="E352" s="205" t="s">
        <v>1</v>
      </c>
      <c r="F352" s="206" t="s">
        <v>178</v>
      </c>
      <c r="H352" s="207">
        <v>1.65</v>
      </c>
      <c r="I352" s="208"/>
      <c r="L352" s="204"/>
      <c r="M352" s="209"/>
      <c r="N352" s="210"/>
      <c r="O352" s="210"/>
      <c r="P352" s="210"/>
      <c r="Q352" s="210"/>
      <c r="R352" s="210"/>
      <c r="S352" s="210"/>
      <c r="T352" s="211"/>
      <c r="AT352" s="205" t="s">
        <v>146</v>
      </c>
      <c r="AU352" s="205" t="s">
        <v>89</v>
      </c>
      <c r="AV352" s="16" t="s">
        <v>154</v>
      </c>
      <c r="AW352" s="16" t="s">
        <v>33</v>
      </c>
      <c r="AX352" s="16" t="s">
        <v>78</v>
      </c>
      <c r="AY352" s="205" t="s">
        <v>136</v>
      </c>
    </row>
    <row r="353" spans="1:65" s="15" customFormat="1" ht="10.199999999999999">
      <c r="B353" s="196"/>
      <c r="D353" s="177" t="s">
        <v>146</v>
      </c>
      <c r="E353" s="197" t="s">
        <v>1</v>
      </c>
      <c r="F353" s="198" t="s">
        <v>149</v>
      </c>
      <c r="H353" s="199">
        <v>67.727999999999994</v>
      </c>
      <c r="I353" s="200"/>
      <c r="L353" s="196"/>
      <c r="M353" s="201"/>
      <c r="N353" s="202"/>
      <c r="O353" s="202"/>
      <c r="P353" s="202"/>
      <c r="Q353" s="202"/>
      <c r="R353" s="202"/>
      <c r="S353" s="202"/>
      <c r="T353" s="203"/>
      <c r="AT353" s="197" t="s">
        <v>146</v>
      </c>
      <c r="AU353" s="197" t="s">
        <v>89</v>
      </c>
      <c r="AV353" s="15" t="s">
        <v>142</v>
      </c>
      <c r="AW353" s="15" t="s">
        <v>33</v>
      </c>
      <c r="AX353" s="15" t="s">
        <v>86</v>
      </c>
      <c r="AY353" s="197" t="s">
        <v>136</v>
      </c>
    </row>
    <row r="354" spans="1:65" s="2" customFormat="1" ht="16.5" customHeight="1">
      <c r="A354" s="33"/>
      <c r="B354" s="162"/>
      <c r="C354" s="163" t="s">
        <v>360</v>
      </c>
      <c r="D354" s="163" t="s">
        <v>138</v>
      </c>
      <c r="E354" s="164" t="s">
        <v>361</v>
      </c>
      <c r="F354" s="165" t="s">
        <v>362</v>
      </c>
      <c r="G354" s="166" t="s">
        <v>141</v>
      </c>
      <c r="H354" s="167">
        <v>2161.6999999999998</v>
      </c>
      <c r="I354" s="168"/>
      <c r="J354" s="169">
        <f>ROUND(I354*H354,2)</f>
        <v>0</v>
      </c>
      <c r="K354" s="170"/>
      <c r="L354" s="34"/>
      <c r="M354" s="171" t="s">
        <v>1</v>
      </c>
      <c r="N354" s="172" t="s">
        <v>43</v>
      </c>
      <c r="O354" s="59"/>
      <c r="P354" s="173">
        <f>O354*H354</f>
        <v>0</v>
      </c>
      <c r="Q354" s="173">
        <v>8.4000000000000003E-4</v>
      </c>
      <c r="R354" s="173">
        <f>Q354*H354</f>
        <v>1.815828</v>
      </c>
      <c r="S354" s="173">
        <v>0</v>
      </c>
      <c r="T354" s="174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5" t="s">
        <v>142</v>
      </c>
      <c r="AT354" s="175" t="s">
        <v>138</v>
      </c>
      <c r="AU354" s="175" t="s">
        <v>89</v>
      </c>
      <c r="AY354" s="18" t="s">
        <v>136</v>
      </c>
      <c r="BE354" s="176">
        <f>IF(N354="základní",J354,0)</f>
        <v>0</v>
      </c>
      <c r="BF354" s="176">
        <f>IF(N354="snížená",J354,0)</f>
        <v>0</v>
      </c>
      <c r="BG354" s="176">
        <f>IF(N354="zákl. přenesená",J354,0)</f>
        <v>0</v>
      </c>
      <c r="BH354" s="176">
        <f>IF(N354="sníž. přenesená",J354,0)</f>
        <v>0</v>
      </c>
      <c r="BI354" s="176">
        <f>IF(N354="nulová",J354,0)</f>
        <v>0</v>
      </c>
      <c r="BJ354" s="18" t="s">
        <v>86</v>
      </c>
      <c r="BK354" s="176">
        <f>ROUND(I354*H354,2)</f>
        <v>0</v>
      </c>
      <c r="BL354" s="18" t="s">
        <v>142</v>
      </c>
      <c r="BM354" s="175" t="s">
        <v>363</v>
      </c>
    </row>
    <row r="355" spans="1:65" s="2" customFormat="1" ht="10.199999999999999">
      <c r="A355" s="33"/>
      <c r="B355" s="34"/>
      <c r="C355" s="33"/>
      <c r="D355" s="177" t="s">
        <v>144</v>
      </c>
      <c r="E355" s="33"/>
      <c r="F355" s="178" t="s">
        <v>364</v>
      </c>
      <c r="G355" s="33"/>
      <c r="H355" s="33"/>
      <c r="I355" s="97"/>
      <c r="J355" s="33"/>
      <c r="K355" s="33"/>
      <c r="L355" s="34"/>
      <c r="M355" s="179"/>
      <c r="N355" s="180"/>
      <c r="O355" s="59"/>
      <c r="P355" s="59"/>
      <c r="Q355" s="59"/>
      <c r="R355" s="59"/>
      <c r="S355" s="59"/>
      <c r="T355" s="60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T355" s="18" t="s">
        <v>144</v>
      </c>
      <c r="AU355" s="18" t="s">
        <v>89</v>
      </c>
    </row>
    <row r="356" spans="1:65" s="13" customFormat="1" ht="10.199999999999999">
      <c r="B356" s="181"/>
      <c r="D356" s="177" t="s">
        <v>146</v>
      </c>
      <c r="E356" s="182" t="s">
        <v>1</v>
      </c>
      <c r="F356" s="183" t="s">
        <v>259</v>
      </c>
      <c r="H356" s="182" t="s">
        <v>1</v>
      </c>
      <c r="I356" s="184"/>
      <c r="L356" s="181"/>
      <c r="M356" s="185"/>
      <c r="N356" s="186"/>
      <c r="O356" s="186"/>
      <c r="P356" s="186"/>
      <c r="Q356" s="186"/>
      <c r="R356" s="186"/>
      <c r="S356" s="186"/>
      <c r="T356" s="187"/>
      <c r="AT356" s="182" t="s">
        <v>146</v>
      </c>
      <c r="AU356" s="182" t="s">
        <v>89</v>
      </c>
      <c r="AV356" s="13" t="s">
        <v>86</v>
      </c>
      <c r="AW356" s="13" t="s">
        <v>33</v>
      </c>
      <c r="AX356" s="13" t="s">
        <v>78</v>
      </c>
      <c r="AY356" s="182" t="s">
        <v>136</v>
      </c>
    </row>
    <row r="357" spans="1:65" s="14" customFormat="1" ht="10.199999999999999">
      <c r="B357" s="188"/>
      <c r="D357" s="177" t="s">
        <v>146</v>
      </c>
      <c r="E357" s="189" t="s">
        <v>1</v>
      </c>
      <c r="F357" s="190" t="s">
        <v>365</v>
      </c>
      <c r="H357" s="191">
        <v>65.688000000000002</v>
      </c>
      <c r="I357" s="192"/>
      <c r="L357" s="188"/>
      <c r="M357" s="193"/>
      <c r="N357" s="194"/>
      <c r="O357" s="194"/>
      <c r="P357" s="194"/>
      <c r="Q357" s="194"/>
      <c r="R357" s="194"/>
      <c r="S357" s="194"/>
      <c r="T357" s="195"/>
      <c r="AT357" s="189" t="s">
        <v>146</v>
      </c>
      <c r="AU357" s="189" t="s">
        <v>89</v>
      </c>
      <c r="AV357" s="14" t="s">
        <v>89</v>
      </c>
      <c r="AW357" s="14" t="s">
        <v>33</v>
      </c>
      <c r="AX357" s="14" t="s">
        <v>78</v>
      </c>
      <c r="AY357" s="189" t="s">
        <v>136</v>
      </c>
    </row>
    <row r="358" spans="1:65" s="14" customFormat="1" ht="10.199999999999999">
      <c r="B358" s="188"/>
      <c r="D358" s="177" t="s">
        <v>146</v>
      </c>
      <c r="E358" s="189" t="s">
        <v>1</v>
      </c>
      <c r="F358" s="190" t="s">
        <v>366</v>
      </c>
      <c r="H358" s="191">
        <v>73.427999999999997</v>
      </c>
      <c r="I358" s="192"/>
      <c r="L358" s="188"/>
      <c r="M358" s="193"/>
      <c r="N358" s="194"/>
      <c r="O358" s="194"/>
      <c r="P358" s="194"/>
      <c r="Q358" s="194"/>
      <c r="R358" s="194"/>
      <c r="S358" s="194"/>
      <c r="T358" s="195"/>
      <c r="AT358" s="189" t="s">
        <v>146</v>
      </c>
      <c r="AU358" s="189" t="s">
        <v>89</v>
      </c>
      <c r="AV358" s="14" t="s">
        <v>89</v>
      </c>
      <c r="AW358" s="14" t="s">
        <v>33</v>
      </c>
      <c r="AX358" s="14" t="s">
        <v>78</v>
      </c>
      <c r="AY358" s="189" t="s">
        <v>136</v>
      </c>
    </row>
    <row r="359" spans="1:65" s="14" customFormat="1" ht="10.199999999999999">
      <c r="B359" s="188"/>
      <c r="D359" s="177" t="s">
        <v>146</v>
      </c>
      <c r="E359" s="189" t="s">
        <v>1</v>
      </c>
      <c r="F359" s="190" t="s">
        <v>367</v>
      </c>
      <c r="H359" s="191">
        <v>48.607999999999997</v>
      </c>
      <c r="I359" s="192"/>
      <c r="L359" s="188"/>
      <c r="M359" s="193"/>
      <c r="N359" s="194"/>
      <c r="O359" s="194"/>
      <c r="P359" s="194"/>
      <c r="Q359" s="194"/>
      <c r="R359" s="194"/>
      <c r="S359" s="194"/>
      <c r="T359" s="195"/>
      <c r="AT359" s="189" t="s">
        <v>146</v>
      </c>
      <c r="AU359" s="189" t="s">
        <v>89</v>
      </c>
      <c r="AV359" s="14" t="s">
        <v>89</v>
      </c>
      <c r="AW359" s="14" t="s">
        <v>33</v>
      </c>
      <c r="AX359" s="14" t="s">
        <v>78</v>
      </c>
      <c r="AY359" s="189" t="s">
        <v>136</v>
      </c>
    </row>
    <row r="360" spans="1:65" s="14" customFormat="1" ht="10.199999999999999">
      <c r="B360" s="188"/>
      <c r="D360" s="177" t="s">
        <v>146</v>
      </c>
      <c r="E360" s="189" t="s">
        <v>1</v>
      </c>
      <c r="F360" s="190" t="s">
        <v>368</v>
      </c>
      <c r="H360" s="191">
        <v>102.82</v>
      </c>
      <c r="I360" s="192"/>
      <c r="L360" s="188"/>
      <c r="M360" s="193"/>
      <c r="N360" s="194"/>
      <c r="O360" s="194"/>
      <c r="P360" s="194"/>
      <c r="Q360" s="194"/>
      <c r="R360" s="194"/>
      <c r="S360" s="194"/>
      <c r="T360" s="195"/>
      <c r="AT360" s="189" t="s">
        <v>146</v>
      </c>
      <c r="AU360" s="189" t="s">
        <v>89</v>
      </c>
      <c r="AV360" s="14" t="s">
        <v>89</v>
      </c>
      <c r="AW360" s="14" t="s">
        <v>33</v>
      </c>
      <c r="AX360" s="14" t="s">
        <v>78</v>
      </c>
      <c r="AY360" s="189" t="s">
        <v>136</v>
      </c>
    </row>
    <row r="361" spans="1:65" s="14" customFormat="1" ht="10.199999999999999">
      <c r="B361" s="188"/>
      <c r="D361" s="177" t="s">
        <v>146</v>
      </c>
      <c r="E361" s="189" t="s">
        <v>1</v>
      </c>
      <c r="F361" s="190" t="s">
        <v>369</v>
      </c>
      <c r="H361" s="191">
        <v>112.66500000000001</v>
      </c>
      <c r="I361" s="192"/>
      <c r="L361" s="188"/>
      <c r="M361" s="193"/>
      <c r="N361" s="194"/>
      <c r="O361" s="194"/>
      <c r="P361" s="194"/>
      <c r="Q361" s="194"/>
      <c r="R361" s="194"/>
      <c r="S361" s="194"/>
      <c r="T361" s="195"/>
      <c r="AT361" s="189" t="s">
        <v>146</v>
      </c>
      <c r="AU361" s="189" t="s">
        <v>89</v>
      </c>
      <c r="AV361" s="14" t="s">
        <v>89</v>
      </c>
      <c r="AW361" s="14" t="s">
        <v>33</v>
      </c>
      <c r="AX361" s="14" t="s">
        <v>78</v>
      </c>
      <c r="AY361" s="189" t="s">
        <v>136</v>
      </c>
    </row>
    <row r="362" spans="1:65" s="14" customFormat="1" ht="10.199999999999999">
      <c r="B362" s="188"/>
      <c r="D362" s="177" t="s">
        <v>146</v>
      </c>
      <c r="E362" s="189" t="s">
        <v>1</v>
      </c>
      <c r="F362" s="190" t="s">
        <v>370</v>
      </c>
      <c r="H362" s="191">
        <v>20</v>
      </c>
      <c r="I362" s="192"/>
      <c r="L362" s="188"/>
      <c r="M362" s="193"/>
      <c r="N362" s="194"/>
      <c r="O362" s="194"/>
      <c r="P362" s="194"/>
      <c r="Q362" s="194"/>
      <c r="R362" s="194"/>
      <c r="S362" s="194"/>
      <c r="T362" s="195"/>
      <c r="AT362" s="189" t="s">
        <v>146</v>
      </c>
      <c r="AU362" s="189" t="s">
        <v>89</v>
      </c>
      <c r="AV362" s="14" t="s">
        <v>89</v>
      </c>
      <c r="AW362" s="14" t="s">
        <v>33</v>
      </c>
      <c r="AX362" s="14" t="s">
        <v>78</v>
      </c>
      <c r="AY362" s="189" t="s">
        <v>136</v>
      </c>
    </row>
    <row r="363" spans="1:65" s="14" customFormat="1" ht="10.199999999999999">
      <c r="B363" s="188"/>
      <c r="D363" s="177" t="s">
        <v>146</v>
      </c>
      <c r="E363" s="189" t="s">
        <v>1</v>
      </c>
      <c r="F363" s="190" t="s">
        <v>371</v>
      </c>
      <c r="H363" s="191">
        <v>106.575</v>
      </c>
      <c r="I363" s="192"/>
      <c r="L363" s="188"/>
      <c r="M363" s="193"/>
      <c r="N363" s="194"/>
      <c r="O363" s="194"/>
      <c r="P363" s="194"/>
      <c r="Q363" s="194"/>
      <c r="R363" s="194"/>
      <c r="S363" s="194"/>
      <c r="T363" s="195"/>
      <c r="AT363" s="189" t="s">
        <v>146</v>
      </c>
      <c r="AU363" s="189" t="s">
        <v>89</v>
      </c>
      <c r="AV363" s="14" t="s">
        <v>89</v>
      </c>
      <c r="AW363" s="14" t="s">
        <v>33</v>
      </c>
      <c r="AX363" s="14" t="s">
        <v>78</v>
      </c>
      <c r="AY363" s="189" t="s">
        <v>136</v>
      </c>
    </row>
    <row r="364" spans="1:65" s="14" customFormat="1" ht="10.199999999999999">
      <c r="B364" s="188"/>
      <c r="D364" s="177" t="s">
        <v>146</v>
      </c>
      <c r="E364" s="189" t="s">
        <v>1</v>
      </c>
      <c r="F364" s="190" t="s">
        <v>372</v>
      </c>
      <c r="H364" s="191">
        <v>112.5</v>
      </c>
      <c r="I364" s="192"/>
      <c r="L364" s="188"/>
      <c r="M364" s="193"/>
      <c r="N364" s="194"/>
      <c r="O364" s="194"/>
      <c r="P364" s="194"/>
      <c r="Q364" s="194"/>
      <c r="R364" s="194"/>
      <c r="S364" s="194"/>
      <c r="T364" s="195"/>
      <c r="AT364" s="189" t="s">
        <v>146</v>
      </c>
      <c r="AU364" s="189" t="s">
        <v>89</v>
      </c>
      <c r="AV364" s="14" t="s">
        <v>89</v>
      </c>
      <c r="AW364" s="14" t="s">
        <v>33</v>
      </c>
      <c r="AX364" s="14" t="s">
        <v>78</v>
      </c>
      <c r="AY364" s="189" t="s">
        <v>136</v>
      </c>
    </row>
    <row r="365" spans="1:65" s="14" customFormat="1" ht="10.199999999999999">
      <c r="B365" s="188"/>
      <c r="D365" s="177" t="s">
        <v>146</v>
      </c>
      <c r="E365" s="189" t="s">
        <v>1</v>
      </c>
      <c r="F365" s="190" t="s">
        <v>373</v>
      </c>
      <c r="H365" s="191">
        <v>88.435000000000002</v>
      </c>
      <c r="I365" s="192"/>
      <c r="L365" s="188"/>
      <c r="M365" s="193"/>
      <c r="N365" s="194"/>
      <c r="O365" s="194"/>
      <c r="P365" s="194"/>
      <c r="Q365" s="194"/>
      <c r="R365" s="194"/>
      <c r="S365" s="194"/>
      <c r="T365" s="195"/>
      <c r="AT365" s="189" t="s">
        <v>146</v>
      </c>
      <c r="AU365" s="189" t="s">
        <v>89</v>
      </c>
      <c r="AV365" s="14" t="s">
        <v>89</v>
      </c>
      <c r="AW365" s="14" t="s">
        <v>33</v>
      </c>
      <c r="AX365" s="14" t="s">
        <v>78</v>
      </c>
      <c r="AY365" s="189" t="s">
        <v>136</v>
      </c>
    </row>
    <row r="366" spans="1:65" s="14" customFormat="1" ht="10.199999999999999">
      <c r="B366" s="188"/>
      <c r="D366" s="177" t="s">
        <v>146</v>
      </c>
      <c r="E366" s="189" t="s">
        <v>1</v>
      </c>
      <c r="F366" s="190" t="s">
        <v>374</v>
      </c>
      <c r="H366" s="191">
        <v>102.068</v>
      </c>
      <c r="I366" s="192"/>
      <c r="L366" s="188"/>
      <c r="M366" s="193"/>
      <c r="N366" s="194"/>
      <c r="O366" s="194"/>
      <c r="P366" s="194"/>
      <c r="Q366" s="194"/>
      <c r="R366" s="194"/>
      <c r="S366" s="194"/>
      <c r="T366" s="195"/>
      <c r="AT366" s="189" t="s">
        <v>146</v>
      </c>
      <c r="AU366" s="189" t="s">
        <v>89</v>
      </c>
      <c r="AV366" s="14" t="s">
        <v>89</v>
      </c>
      <c r="AW366" s="14" t="s">
        <v>33</v>
      </c>
      <c r="AX366" s="14" t="s">
        <v>78</v>
      </c>
      <c r="AY366" s="189" t="s">
        <v>136</v>
      </c>
    </row>
    <row r="367" spans="1:65" s="14" customFormat="1" ht="10.199999999999999">
      <c r="B367" s="188"/>
      <c r="D367" s="177" t="s">
        <v>146</v>
      </c>
      <c r="E367" s="189" t="s">
        <v>1</v>
      </c>
      <c r="F367" s="190" t="s">
        <v>375</v>
      </c>
      <c r="H367" s="191">
        <v>48.762</v>
      </c>
      <c r="I367" s="192"/>
      <c r="L367" s="188"/>
      <c r="M367" s="193"/>
      <c r="N367" s="194"/>
      <c r="O367" s="194"/>
      <c r="P367" s="194"/>
      <c r="Q367" s="194"/>
      <c r="R367" s="194"/>
      <c r="S367" s="194"/>
      <c r="T367" s="195"/>
      <c r="AT367" s="189" t="s">
        <v>146</v>
      </c>
      <c r="AU367" s="189" t="s">
        <v>89</v>
      </c>
      <c r="AV367" s="14" t="s">
        <v>89</v>
      </c>
      <c r="AW367" s="14" t="s">
        <v>33</v>
      </c>
      <c r="AX367" s="14" t="s">
        <v>78</v>
      </c>
      <c r="AY367" s="189" t="s">
        <v>136</v>
      </c>
    </row>
    <row r="368" spans="1:65" s="16" customFormat="1" ht="10.199999999999999">
      <c r="B368" s="204"/>
      <c r="D368" s="177" t="s">
        <v>146</v>
      </c>
      <c r="E368" s="205" t="s">
        <v>1</v>
      </c>
      <c r="F368" s="206" t="s">
        <v>178</v>
      </c>
      <c r="H368" s="207">
        <v>881.54899999999998</v>
      </c>
      <c r="I368" s="208"/>
      <c r="L368" s="204"/>
      <c r="M368" s="209"/>
      <c r="N368" s="210"/>
      <c r="O368" s="210"/>
      <c r="P368" s="210"/>
      <c r="Q368" s="210"/>
      <c r="R368" s="210"/>
      <c r="S368" s="210"/>
      <c r="T368" s="211"/>
      <c r="AT368" s="205" t="s">
        <v>146</v>
      </c>
      <c r="AU368" s="205" t="s">
        <v>89</v>
      </c>
      <c r="AV368" s="16" t="s">
        <v>154</v>
      </c>
      <c r="AW368" s="16" t="s">
        <v>33</v>
      </c>
      <c r="AX368" s="16" t="s">
        <v>78</v>
      </c>
      <c r="AY368" s="205" t="s">
        <v>136</v>
      </c>
    </row>
    <row r="369" spans="2:51" s="13" customFormat="1" ht="10.199999999999999">
      <c r="B369" s="181"/>
      <c r="D369" s="177" t="s">
        <v>146</v>
      </c>
      <c r="E369" s="182" t="s">
        <v>1</v>
      </c>
      <c r="F369" s="183" t="s">
        <v>274</v>
      </c>
      <c r="H369" s="182" t="s">
        <v>1</v>
      </c>
      <c r="I369" s="184"/>
      <c r="L369" s="181"/>
      <c r="M369" s="185"/>
      <c r="N369" s="186"/>
      <c r="O369" s="186"/>
      <c r="P369" s="186"/>
      <c r="Q369" s="186"/>
      <c r="R369" s="186"/>
      <c r="S369" s="186"/>
      <c r="T369" s="187"/>
      <c r="AT369" s="182" t="s">
        <v>146</v>
      </c>
      <c r="AU369" s="182" t="s">
        <v>89</v>
      </c>
      <c r="AV369" s="13" t="s">
        <v>86</v>
      </c>
      <c r="AW369" s="13" t="s">
        <v>33</v>
      </c>
      <c r="AX369" s="13" t="s">
        <v>78</v>
      </c>
      <c r="AY369" s="182" t="s">
        <v>136</v>
      </c>
    </row>
    <row r="370" spans="2:51" s="14" customFormat="1" ht="10.199999999999999">
      <c r="B370" s="188"/>
      <c r="D370" s="177" t="s">
        <v>146</v>
      </c>
      <c r="E370" s="189" t="s">
        <v>1</v>
      </c>
      <c r="F370" s="190" t="s">
        <v>376</v>
      </c>
      <c r="H370" s="191">
        <v>15.96</v>
      </c>
      <c r="I370" s="192"/>
      <c r="L370" s="188"/>
      <c r="M370" s="193"/>
      <c r="N370" s="194"/>
      <c r="O370" s="194"/>
      <c r="P370" s="194"/>
      <c r="Q370" s="194"/>
      <c r="R370" s="194"/>
      <c r="S370" s="194"/>
      <c r="T370" s="195"/>
      <c r="AT370" s="189" t="s">
        <v>146</v>
      </c>
      <c r="AU370" s="189" t="s">
        <v>89</v>
      </c>
      <c r="AV370" s="14" t="s">
        <v>89</v>
      </c>
      <c r="AW370" s="14" t="s">
        <v>33</v>
      </c>
      <c r="AX370" s="14" t="s">
        <v>78</v>
      </c>
      <c r="AY370" s="189" t="s">
        <v>136</v>
      </c>
    </row>
    <row r="371" spans="2:51" s="14" customFormat="1" ht="10.199999999999999">
      <c r="B371" s="188"/>
      <c r="D371" s="177" t="s">
        <v>146</v>
      </c>
      <c r="E371" s="189" t="s">
        <v>1</v>
      </c>
      <c r="F371" s="190" t="s">
        <v>377</v>
      </c>
      <c r="H371" s="191">
        <v>21.6</v>
      </c>
      <c r="I371" s="192"/>
      <c r="L371" s="188"/>
      <c r="M371" s="193"/>
      <c r="N371" s="194"/>
      <c r="O371" s="194"/>
      <c r="P371" s="194"/>
      <c r="Q371" s="194"/>
      <c r="R371" s="194"/>
      <c r="S371" s="194"/>
      <c r="T371" s="195"/>
      <c r="AT371" s="189" t="s">
        <v>146</v>
      </c>
      <c r="AU371" s="189" t="s">
        <v>89</v>
      </c>
      <c r="AV371" s="14" t="s">
        <v>89</v>
      </c>
      <c r="AW371" s="14" t="s">
        <v>33</v>
      </c>
      <c r="AX371" s="14" t="s">
        <v>78</v>
      </c>
      <c r="AY371" s="189" t="s">
        <v>136</v>
      </c>
    </row>
    <row r="372" spans="2:51" s="14" customFormat="1" ht="10.199999999999999">
      <c r="B372" s="188"/>
      <c r="D372" s="177" t="s">
        <v>146</v>
      </c>
      <c r="E372" s="189" t="s">
        <v>1</v>
      </c>
      <c r="F372" s="190" t="s">
        <v>378</v>
      </c>
      <c r="H372" s="191">
        <v>47.024999999999999</v>
      </c>
      <c r="I372" s="192"/>
      <c r="L372" s="188"/>
      <c r="M372" s="193"/>
      <c r="N372" s="194"/>
      <c r="O372" s="194"/>
      <c r="P372" s="194"/>
      <c r="Q372" s="194"/>
      <c r="R372" s="194"/>
      <c r="S372" s="194"/>
      <c r="T372" s="195"/>
      <c r="AT372" s="189" t="s">
        <v>146</v>
      </c>
      <c r="AU372" s="189" t="s">
        <v>89</v>
      </c>
      <c r="AV372" s="14" t="s">
        <v>89</v>
      </c>
      <c r="AW372" s="14" t="s">
        <v>33</v>
      </c>
      <c r="AX372" s="14" t="s">
        <v>78</v>
      </c>
      <c r="AY372" s="189" t="s">
        <v>136</v>
      </c>
    </row>
    <row r="373" spans="2:51" s="14" customFormat="1" ht="10.199999999999999">
      <c r="B373" s="188"/>
      <c r="D373" s="177" t="s">
        <v>146</v>
      </c>
      <c r="E373" s="189" t="s">
        <v>1</v>
      </c>
      <c r="F373" s="190" t="s">
        <v>379</v>
      </c>
      <c r="H373" s="191">
        <v>24.978000000000002</v>
      </c>
      <c r="I373" s="192"/>
      <c r="L373" s="188"/>
      <c r="M373" s="193"/>
      <c r="N373" s="194"/>
      <c r="O373" s="194"/>
      <c r="P373" s="194"/>
      <c r="Q373" s="194"/>
      <c r="R373" s="194"/>
      <c r="S373" s="194"/>
      <c r="T373" s="195"/>
      <c r="AT373" s="189" t="s">
        <v>146</v>
      </c>
      <c r="AU373" s="189" t="s">
        <v>89</v>
      </c>
      <c r="AV373" s="14" t="s">
        <v>89</v>
      </c>
      <c r="AW373" s="14" t="s">
        <v>33</v>
      </c>
      <c r="AX373" s="14" t="s">
        <v>78</v>
      </c>
      <c r="AY373" s="189" t="s">
        <v>136</v>
      </c>
    </row>
    <row r="374" spans="2:51" s="14" customFormat="1" ht="10.199999999999999">
      <c r="B374" s="188"/>
      <c r="D374" s="177" t="s">
        <v>146</v>
      </c>
      <c r="E374" s="189" t="s">
        <v>1</v>
      </c>
      <c r="F374" s="190" t="s">
        <v>380</v>
      </c>
      <c r="H374" s="191">
        <v>43.357999999999997</v>
      </c>
      <c r="I374" s="192"/>
      <c r="L374" s="188"/>
      <c r="M374" s="193"/>
      <c r="N374" s="194"/>
      <c r="O374" s="194"/>
      <c r="P374" s="194"/>
      <c r="Q374" s="194"/>
      <c r="R374" s="194"/>
      <c r="S374" s="194"/>
      <c r="T374" s="195"/>
      <c r="AT374" s="189" t="s">
        <v>146</v>
      </c>
      <c r="AU374" s="189" t="s">
        <v>89</v>
      </c>
      <c r="AV374" s="14" t="s">
        <v>89</v>
      </c>
      <c r="AW374" s="14" t="s">
        <v>33</v>
      </c>
      <c r="AX374" s="14" t="s">
        <v>78</v>
      </c>
      <c r="AY374" s="189" t="s">
        <v>136</v>
      </c>
    </row>
    <row r="375" spans="2:51" s="14" customFormat="1" ht="10.199999999999999">
      <c r="B375" s="188"/>
      <c r="D375" s="177" t="s">
        <v>146</v>
      </c>
      <c r="E375" s="189" t="s">
        <v>1</v>
      </c>
      <c r="F375" s="190" t="s">
        <v>381</v>
      </c>
      <c r="H375" s="191">
        <v>13.333</v>
      </c>
      <c r="I375" s="192"/>
      <c r="L375" s="188"/>
      <c r="M375" s="193"/>
      <c r="N375" s="194"/>
      <c r="O375" s="194"/>
      <c r="P375" s="194"/>
      <c r="Q375" s="194"/>
      <c r="R375" s="194"/>
      <c r="S375" s="194"/>
      <c r="T375" s="195"/>
      <c r="AT375" s="189" t="s">
        <v>146</v>
      </c>
      <c r="AU375" s="189" t="s">
        <v>89</v>
      </c>
      <c r="AV375" s="14" t="s">
        <v>89</v>
      </c>
      <c r="AW375" s="14" t="s">
        <v>33</v>
      </c>
      <c r="AX375" s="14" t="s">
        <v>78</v>
      </c>
      <c r="AY375" s="189" t="s">
        <v>136</v>
      </c>
    </row>
    <row r="376" spans="2:51" s="14" customFormat="1" ht="10.199999999999999">
      <c r="B376" s="188"/>
      <c r="D376" s="177" t="s">
        <v>146</v>
      </c>
      <c r="E376" s="189" t="s">
        <v>1</v>
      </c>
      <c r="F376" s="190" t="s">
        <v>382</v>
      </c>
      <c r="H376" s="191">
        <v>63.984999999999999</v>
      </c>
      <c r="I376" s="192"/>
      <c r="L376" s="188"/>
      <c r="M376" s="193"/>
      <c r="N376" s="194"/>
      <c r="O376" s="194"/>
      <c r="P376" s="194"/>
      <c r="Q376" s="194"/>
      <c r="R376" s="194"/>
      <c r="S376" s="194"/>
      <c r="T376" s="195"/>
      <c r="AT376" s="189" t="s">
        <v>146</v>
      </c>
      <c r="AU376" s="189" t="s">
        <v>89</v>
      </c>
      <c r="AV376" s="14" t="s">
        <v>89</v>
      </c>
      <c r="AW376" s="14" t="s">
        <v>33</v>
      </c>
      <c r="AX376" s="14" t="s">
        <v>78</v>
      </c>
      <c r="AY376" s="189" t="s">
        <v>136</v>
      </c>
    </row>
    <row r="377" spans="2:51" s="14" customFormat="1" ht="10.199999999999999">
      <c r="B377" s="188"/>
      <c r="D377" s="177" t="s">
        <v>146</v>
      </c>
      <c r="E377" s="189" t="s">
        <v>1</v>
      </c>
      <c r="F377" s="190" t="s">
        <v>383</v>
      </c>
      <c r="H377" s="191">
        <v>49.793999999999997</v>
      </c>
      <c r="I377" s="192"/>
      <c r="L377" s="188"/>
      <c r="M377" s="193"/>
      <c r="N377" s="194"/>
      <c r="O377" s="194"/>
      <c r="P377" s="194"/>
      <c r="Q377" s="194"/>
      <c r="R377" s="194"/>
      <c r="S377" s="194"/>
      <c r="T377" s="195"/>
      <c r="AT377" s="189" t="s">
        <v>146</v>
      </c>
      <c r="AU377" s="189" t="s">
        <v>89</v>
      </c>
      <c r="AV377" s="14" t="s">
        <v>89</v>
      </c>
      <c r="AW377" s="14" t="s">
        <v>33</v>
      </c>
      <c r="AX377" s="14" t="s">
        <v>78</v>
      </c>
      <c r="AY377" s="189" t="s">
        <v>136</v>
      </c>
    </row>
    <row r="378" spans="2:51" s="16" customFormat="1" ht="10.199999999999999">
      <c r="B378" s="204"/>
      <c r="D378" s="177" t="s">
        <v>146</v>
      </c>
      <c r="E378" s="205" t="s">
        <v>1</v>
      </c>
      <c r="F378" s="206" t="s">
        <v>178</v>
      </c>
      <c r="H378" s="207">
        <v>280.03300000000002</v>
      </c>
      <c r="I378" s="208"/>
      <c r="L378" s="204"/>
      <c r="M378" s="209"/>
      <c r="N378" s="210"/>
      <c r="O378" s="210"/>
      <c r="P378" s="210"/>
      <c r="Q378" s="210"/>
      <c r="R378" s="210"/>
      <c r="S378" s="210"/>
      <c r="T378" s="211"/>
      <c r="AT378" s="205" t="s">
        <v>146</v>
      </c>
      <c r="AU378" s="205" t="s">
        <v>89</v>
      </c>
      <c r="AV378" s="16" t="s">
        <v>154</v>
      </c>
      <c r="AW378" s="16" t="s">
        <v>33</v>
      </c>
      <c r="AX378" s="16" t="s">
        <v>78</v>
      </c>
      <c r="AY378" s="205" t="s">
        <v>136</v>
      </c>
    </row>
    <row r="379" spans="2:51" s="13" customFormat="1" ht="10.199999999999999">
      <c r="B379" s="181"/>
      <c r="D379" s="177" t="s">
        <v>146</v>
      </c>
      <c r="E379" s="182" t="s">
        <v>1</v>
      </c>
      <c r="F379" s="183" t="s">
        <v>284</v>
      </c>
      <c r="H379" s="182" t="s">
        <v>1</v>
      </c>
      <c r="I379" s="184"/>
      <c r="L379" s="181"/>
      <c r="M379" s="185"/>
      <c r="N379" s="186"/>
      <c r="O379" s="186"/>
      <c r="P379" s="186"/>
      <c r="Q379" s="186"/>
      <c r="R379" s="186"/>
      <c r="S379" s="186"/>
      <c r="T379" s="187"/>
      <c r="AT379" s="182" t="s">
        <v>146</v>
      </c>
      <c r="AU379" s="182" t="s">
        <v>89</v>
      </c>
      <c r="AV379" s="13" t="s">
        <v>86</v>
      </c>
      <c r="AW379" s="13" t="s">
        <v>33</v>
      </c>
      <c r="AX379" s="13" t="s">
        <v>78</v>
      </c>
      <c r="AY379" s="182" t="s">
        <v>136</v>
      </c>
    </row>
    <row r="380" spans="2:51" s="14" customFormat="1" ht="10.199999999999999">
      <c r="B380" s="188"/>
      <c r="D380" s="177" t="s">
        <v>146</v>
      </c>
      <c r="E380" s="189" t="s">
        <v>1</v>
      </c>
      <c r="F380" s="190" t="s">
        <v>384</v>
      </c>
      <c r="H380" s="191">
        <v>15.75</v>
      </c>
      <c r="I380" s="192"/>
      <c r="L380" s="188"/>
      <c r="M380" s="193"/>
      <c r="N380" s="194"/>
      <c r="O380" s="194"/>
      <c r="P380" s="194"/>
      <c r="Q380" s="194"/>
      <c r="R380" s="194"/>
      <c r="S380" s="194"/>
      <c r="T380" s="195"/>
      <c r="AT380" s="189" t="s">
        <v>146</v>
      </c>
      <c r="AU380" s="189" t="s">
        <v>89</v>
      </c>
      <c r="AV380" s="14" t="s">
        <v>89</v>
      </c>
      <c r="AW380" s="14" t="s">
        <v>33</v>
      </c>
      <c r="AX380" s="14" t="s">
        <v>78</v>
      </c>
      <c r="AY380" s="189" t="s">
        <v>136</v>
      </c>
    </row>
    <row r="381" spans="2:51" s="14" customFormat="1" ht="10.199999999999999">
      <c r="B381" s="188"/>
      <c r="D381" s="177" t="s">
        <v>146</v>
      </c>
      <c r="E381" s="189" t="s">
        <v>1</v>
      </c>
      <c r="F381" s="190" t="s">
        <v>385</v>
      </c>
      <c r="H381" s="191">
        <v>6.36</v>
      </c>
      <c r="I381" s="192"/>
      <c r="L381" s="188"/>
      <c r="M381" s="193"/>
      <c r="N381" s="194"/>
      <c r="O381" s="194"/>
      <c r="P381" s="194"/>
      <c r="Q381" s="194"/>
      <c r="R381" s="194"/>
      <c r="S381" s="194"/>
      <c r="T381" s="195"/>
      <c r="AT381" s="189" t="s">
        <v>146</v>
      </c>
      <c r="AU381" s="189" t="s">
        <v>89</v>
      </c>
      <c r="AV381" s="14" t="s">
        <v>89</v>
      </c>
      <c r="AW381" s="14" t="s">
        <v>33</v>
      </c>
      <c r="AX381" s="14" t="s">
        <v>78</v>
      </c>
      <c r="AY381" s="189" t="s">
        <v>136</v>
      </c>
    </row>
    <row r="382" spans="2:51" s="14" customFormat="1" ht="10.199999999999999">
      <c r="B382" s="188"/>
      <c r="D382" s="177" t="s">
        <v>146</v>
      </c>
      <c r="E382" s="189" t="s">
        <v>1</v>
      </c>
      <c r="F382" s="190" t="s">
        <v>386</v>
      </c>
      <c r="H382" s="191">
        <v>161.85</v>
      </c>
      <c r="I382" s="192"/>
      <c r="L382" s="188"/>
      <c r="M382" s="193"/>
      <c r="N382" s="194"/>
      <c r="O382" s="194"/>
      <c r="P382" s="194"/>
      <c r="Q382" s="194"/>
      <c r="R382" s="194"/>
      <c r="S382" s="194"/>
      <c r="T382" s="195"/>
      <c r="AT382" s="189" t="s">
        <v>146</v>
      </c>
      <c r="AU382" s="189" t="s">
        <v>89</v>
      </c>
      <c r="AV382" s="14" t="s">
        <v>89</v>
      </c>
      <c r="AW382" s="14" t="s">
        <v>33</v>
      </c>
      <c r="AX382" s="14" t="s">
        <v>78</v>
      </c>
      <c r="AY382" s="189" t="s">
        <v>136</v>
      </c>
    </row>
    <row r="383" spans="2:51" s="14" customFormat="1" ht="10.199999999999999">
      <c r="B383" s="188"/>
      <c r="D383" s="177" t="s">
        <v>146</v>
      </c>
      <c r="E383" s="189" t="s">
        <v>1</v>
      </c>
      <c r="F383" s="190" t="s">
        <v>387</v>
      </c>
      <c r="H383" s="191">
        <v>180.48</v>
      </c>
      <c r="I383" s="192"/>
      <c r="L383" s="188"/>
      <c r="M383" s="193"/>
      <c r="N383" s="194"/>
      <c r="O383" s="194"/>
      <c r="P383" s="194"/>
      <c r="Q383" s="194"/>
      <c r="R383" s="194"/>
      <c r="S383" s="194"/>
      <c r="T383" s="195"/>
      <c r="AT383" s="189" t="s">
        <v>146</v>
      </c>
      <c r="AU383" s="189" t="s">
        <v>89</v>
      </c>
      <c r="AV383" s="14" t="s">
        <v>89</v>
      </c>
      <c r="AW383" s="14" t="s">
        <v>33</v>
      </c>
      <c r="AX383" s="14" t="s">
        <v>78</v>
      </c>
      <c r="AY383" s="189" t="s">
        <v>136</v>
      </c>
    </row>
    <row r="384" spans="2:51" s="14" customFormat="1" ht="10.199999999999999">
      <c r="B384" s="188"/>
      <c r="D384" s="177" t="s">
        <v>146</v>
      </c>
      <c r="E384" s="189" t="s">
        <v>1</v>
      </c>
      <c r="F384" s="190" t="s">
        <v>388</v>
      </c>
      <c r="H384" s="191">
        <v>189.51400000000001</v>
      </c>
      <c r="I384" s="192"/>
      <c r="L384" s="188"/>
      <c r="M384" s="193"/>
      <c r="N384" s="194"/>
      <c r="O384" s="194"/>
      <c r="P384" s="194"/>
      <c r="Q384" s="194"/>
      <c r="R384" s="194"/>
      <c r="S384" s="194"/>
      <c r="T384" s="195"/>
      <c r="AT384" s="189" t="s">
        <v>146</v>
      </c>
      <c r="AU384" s="189" t="s">
        <v>89</v>
      </c>
      <c r="AV384" s="14" t="s">
        <v>89</v>
      </c>
      <c r="AW384" s="14" t="s">
        <v>33</v>
      </c>
      <c r="AX384" s="14" t="s">
        <v>78</v>
      </c>
      <c r="AY384" s="189" t="s">
        <v>136</v>
      </c>
    </row>
    <row r="385" spans="2:51" s="16" customFormat="1" ht="10.199999999999999">
      <c r="B385" s="204"/>
      <c r="D385" s="177" t="s">
        <v>146</v>
      </c>
      <c r="E385" s="205" t="s">
        <v>1</v>
      </c>
      <c r="F385" s="206" t="s">
        <v>178</v>
      </c>
      <c r="H385" s="207">
        <v>553.95399999999995</v>
      </c>
      <c r="I385" s="208"/>
      <c r="L385" s="204"/>
      <c r="M385" s="209"/>
      <c r="N385" s="210"/>
      <c r="O385" s="210"/>
      <c r="P385" s="210"/>
      <c r="Q385" s="210"/>
      <c r="R385" s="210"/>
      <c r="S385" s="210"/>
      <c r="T385" s="211"/>
      <c r="AT385" s="205" t="s">
        <v>146</v>
      </c>
      <c r="AU385" s="205" t="s">
        <v>89</v>
      </c>
      <c r="AV385" s="16" t="s">
        <v>154</v>
      </c>
      <c r="AW385" s="16" t="s">
        <v>33</v>
      </c>
      <c r="AX385" s="16" t="s">
        <v>78</v>
      </c>
      <c r="AY385" s="205" t="s">
        <v>136</v>
      </c>
    </row>
    <row r="386" spans="2:51" s="13" customFormat="1" ht="10.199999999999999">
      <c r="B386" s="181"/>
      <c r="D386" s="177" t="s">
        <v>146</v>
      </c>
      <c r="E386" s="182" t="s">
        <v>1</v>
      </c>
      <c r="F386" s="183" t="s">
        <v>295</v>
      </c>
      <c r="H386" s="182" t="s">
        <v>1</v>
      </c>
      <c r="I386" s="184"/>
      <c r="L386" s="181"/>
      <c r="M386" s="185"/>
      <c r="N386" s="186"/>
      <c r="O386" s="186"/>
      <c r="P386" s="186"/>
      <c r="Q386" s="186"/>
      <c r="R386" s="186"/>
      <c r="S386" s="186"/>
      <c r="T386" s="187"/>
      <c r="AT386" s="182" t="s">
        <v>146</v>
      </c>
      <c r="AU386" s="182" t="s">
        <v>89</v>
      </c>
      <c r="AV386" s="13" t="s">
        <v>86</v>
      </c>
      <c r="AW386" s="13" t="s">
        <v>33</v>
      </c>
      <c r="AX386" s="13" t="s">
        <v>78</v>
      </c>
      <c r="AY386" s="182" t="s">
        <v>136</v>
      </c>
    </row>
    <row r="387" spans="2:51" s="14" customFormat="1" ht="10.199999999999999">
      <c r="B387" s="188"/>
      <c r="D387" s="177" t="s">
        <v>146</v>
      </c>
      <c r="E387" s="189" t="s">
        <v>1</v>
      </c>
      <c r="F387" s="190" t="s">
        <v>389</v>
      </c>
      <c r="H387" s="191">
        <v>99.792000000000002</v>
      </c>
      <c r="I387" s="192"/>
      <c r="L387" s="188"/>
      <c r="M387" s="193"/>
      <c r="N387" s="194"/>
      <c r="O387" s="194"/>
      <c r="P387" s="194"/>
      <c r="Q387" s="194"/>
      <c r="R387" s="194"/>
      <c r="S387" s="194"/>
      <c r="T387" s="195"/>
      <c r="AT387" s="189" t="s">
        <v>146</v>
      </c>
      <c r="AU387" s="189" t="s">
        <v>89</v>
      </c>
      <c r="AV387" s="14" t="s">
        <v>89</v>
      </c>
      <c r="AW387" s="14" t="s">
        <v>33</v>
      </c>
      <c r="AX387" s="14" t="s">
        <v>78</v>
      </c>
      <c r="AY387" s="189" t="s">
        <v>136</v>
      </c>
    </row>
    <row r="388" spans="2:51" s="14" customFormat="1" ht="10.199999999999999">
      <c r="B388" s="188"/>
      <c r="D388" s="177" t="s">
        <v>146</v>
      </c>
      <c r="E388" s="189" t="s">
        <v>1</v>
      </c>
      <c r="F388" s="190" t="s">
        <v>390</v>
      </c>
      <c r="H388" s="191">
        <v>63.64</v>
      </c>
      <c r="I388" s="192"/>
      <c r="L388" s="188"/>
      <c r="M388" s="193"/>
      <c r="N388" s="194"/>
      <c r="O388" s="194"/>
      <c r="P388" s="194"/>
      <c r="Q388" s="194"/>
      <c r="R388" s="194"/>
      <c r="S388" s="194"/>
      <c r="T388" s="195"/>
      <c r="AT388" s="189" t="s">
        <v>146</v>
      </c>
      <c r="AU388" s="189" t="s">
        <v>89</v>
      </c>
      <c r="AV388" s="14" t="s">
        <v>89</v>
      </c>
      <c r="AW388" s="14" t="s">
        <v>33</v>
      </c>
      <c r="AX388" s="14" t="s">
        <v>78</v>
      </c>
      <c r="AY388" s="189" t="s">
        <v>136</v>
      </c>
    </row>
    <row r="389" spans="2:51" s="14" customFormat="1" ht="10.199999999999999">
      <c r="B389" s="188"/>
      <c r="D389" s="177" t="s">
        <v>146</v>
      </c>
      <c r="E389" s="189" t="s">
        <v>1</v>
      </c>
      <c r="F389" s="190" t="s">
        <v>391</v>
      </c>
      <c r="H389" s="191">
        <v>61.76</v>
      </c>
      <c r="I389" s="192"/>
      <c r="L389" s="188"/>
      <c r="M389" s="193"/>
      <c r="N389" s="194"/>
      <c r="O389" s="194"/>
      <c r="P389" s="194"/>
      <c r="Q389" s="194"/>
      <c r="R389" s="194"/>
      <c r="S389" s="194"/>
      <c r="T389" s="195"/>
      <c r="AT389" s="189" t="s">
        <v>146</v>
      </c>
      <c r="AU389" s="189" t="s">
        <v>89</v>
      </c>
      <c r="AV389" s="14" t="s">
        <v>89</v>
      </c>
      <c r="AW389" s="14" t="s">
        <v>33</v>
      </c>
      <c r="AX389" s="14" t="s">
        <v>78</v>
      </c>
      <c r="AY389" s="189" t="s">
        <v>136</v>
      </c>
    </row>
    <row r="390" spans="2:51" s="14" customFormat="1" ht="10.199999999999999">
      <c r="B390" s="188"/>
      <c r="D390" s="177" t="s">
        <v>146</v>
      </c>
      <c r="E390" s="189" t="s">
        <v>1</v>
      </c>
      <c r="F390" s="190" t="s">
        <v>392</v>
      </c>
      <c r="H390" s="191">
        <v>45.54</v>
      </c>
      <c r="I390" s="192"/>
      <c r="L390" s="188"/>
      <c r="M390" s="193"/>
      <c r="N390" s="194"/>
      <c r="O390" s="194"/>
      <c r="P390" s="194"/>
      <c r="Q390" s="194"/>
      <c r="R390" s="194"/>
      <c r="S390" s="194"/>
      <c r="T390" s="195"/>
      <c r="AT390" s="189" t="s">
        <v>146</v>
      </c>
      <c r="AU390" s="189" t="s">
        <v>89</v>
      </c>
      <c r="AV390" s="14" t="s">
        <v>89</v>
      </c>
      <c r="AW390" s="14" t="s">
        <v>33</v>
      </c>
      <c r="AX390" s="14" t="s">
        <v>78</v>
      </c>
      <c r="AY390" s="189" t="s">
        <v>136</v>
      </c>
    </row>
    <row r="391" spans="2:51" s="16" customFormat="1" ht="10.199999999999999">
      <c r="B391" s="204"/>
      <c r="D391" s="177" t="s">
        <v>146</v>
      </c>
      <c r="E391" s="205" t="s">
        <v>1</v>
      </c>
      <c r="F391" s="206" t="s">
        <v>178</v>
      </c>
      <c r="H391" s="207">
        <v>270.73200000000003</v>
      </c>
      <c r="I391" s="208"/>
      <c r="L391" s="204"/>
      <c r="M391" s="209"/>
      <c r="N391" s="210"/>
      <c r="O391" s="210"/>
      <c r="P391" s="210"/>
      <c r="Q391" s="210"/>
      <c r="R391" s="210"/>
      <c r="S391" s="210"/>
      <c r="T391" s="211"/>
      <c r="AT391" s="205" t="s">
        <v>146</v>
      </c>
      <c r="AU391" s="205" t="s">
        <v>89</v>
      </c>
      <c r="AV391" s="16" t="s">
        <v>154</v>
      </c>
      <c r="AW391" s="16" t="s">
        <v>33</v>
      </c>
      <c r="AX391" s="16" t="s">
        <v>78</v>
      </c>
      <c r="AY391" s="205" t="s">
        <v>136</v>
      </c>
    </row>
    <row r="392" spans="2:51" s="13" customFormat="1" ht="10.199999999999999">
      <c r="B392" s="181"/>
      <c r="D392" s="177" t="s">
        <v>146</v>
      </c>
      <c r="E392" s="182" t="s">
        <v>1</v>
      </c>
      <c r="F392" s="183" t="s">
        <v>315</v>
      </c>
      <c r="H392" s="182" t="s">
        <v>1</v>
      </c>
      <c r="I392" s="184"/>
      <c r="L392" s="181"/>
      <c r="M392" s="185"/>
      <c r="N392" s="186"/>
      <c r="O392" s="186"/>
      <c r="P392" s="186"/>
      <c r="Q392" s="186"/>
      <c r="R392" s="186"/>
      <c r="S392" s="186"/>
      <c r="T392" s="187"/>
      <c r="AT392" s="182" t="s">
        <v>146</v>
      </c>
      <c r="AU392" s="182" t="s">
        <v>89</v>
      </c>
      <c r="AV392" s="13" t="s">
        <v>86</v>
      </c>
      <c r="AW392" s="13" t="s">
        <v>33</v>
      </c>
      <c r="AX392" s="13" t="s">
        <v>78</v>
      </c>
      <c r="AY392" s="182" t="s">
        <v>136</v>
      </c>
    </row>
    <row r="393" spans="2:51" s="14" customFormat="1" ht="10.199999999999999">
      <c r="B393" s="188"/>
      <c r="D393" s="177" t="s">
        <v>146</v>
      </c>
      <c r="E393" s="189" t="s">
        <v>1</v>
      </c>
      <c r="F393" s="190" t="s">
        <v>393</v>
      </c>
      <c r="H393" s="191">
        <v>25.3</v>
      </c>
      <c r="I393" s="192"/>
      <c r="L393" s="188"/>
      <c r="M393" s="193"/>
      <c r="N393" s="194"/>
      <c r="O393" s="194"/>
      <c r="P393" s="194"/>
      <c r="Q393" s="194"/>
      <c r="R393" s="194"/>
      <c r="S393" s="194"/>
      <c r="T393" s="195"/>
      <c r="AT393" s="189" t="s">
        <v>146</v>
      </c>
      <c r="AU393" s="189" t="s">
        <v>89</v>
      </c>
      <c r="AV393" s="14" t="s">
        <v>89</v>
      </c>
      <c r="AW393" s="14" t="s">
        <v>33</v>
      </c>
      <c r="AX393" s="14" t="s">
        <v>78</v>
      </c>
      <c r="AY393" s="189" t="s">
        <v>136</v>
      </c>
    </row>
    <row r="394" spans="2:51" s="14" customFormat="1" ht="10.199999999999999">
      <c r="B394" s="188"/>
      <c r="D394" s="177" t="s">
        <v>146</v>
      </c>
      <c r="E394" s="189" t="s">
        <v>1</v>
      </c>
      <c r="F394" s="190" t="s">
        <v>394</v>
      </c>
      <c r="H394" s="191">
        <v>5.52</v>
      </c>
      <c r="I394" s="192"/>
      <c r="L394" s="188"/>
      <c r="M394" s="193"/>
      <c r="N394" s="194"/>
      <c r="O394" s="194"/>
      <c r="P394" s="194"/>
      <c r="Q394" s="194"/>
      <c r="R394" s="194"/>
      <c r="S394" s="194"/>
      <c r="T394" s="195"/>
      <c r="AT394" s="189" t="s">
        <v>146</v>
      </c>
      <c r="AU394" s="189" t="s">
        <v>89</v>
      </c>
      <c r="AV394" s="14" t="s">
        <v>89</v>
      </c>
      <c r="AW394" s="14" t="s">
        <v>33</v>
      </c>
      <c r="AX394" s="14" t="s">
        <v>78</v>
      </c>
      <c r="AY394" s="189" t="s">
        <v>136</v>
      </c>
    </row>
    <row r="395" spans="2:51" s="14" customFormat="1" ht="10.199999999999999">
      <c r="B395" s="188"/>
      <c r="D395" s="177" t="s">
        <v>146</v>
      </c>
      <c r="E395" s="189" t="s">
        <v>1</v>
      </c>
      <c r="F395" s="190" t="s">
        <v>395</v>
      </c>
      <c r="H395" s="191">
        <v>24.45</v>
      </c>
      <c r="I395" s="192"/>
      <c r="L395" s="188"/>
      <c r="M395" s="193"/>
      <c r="N395" s="194"/>
      <c r="O395" s="194"/>
      <c r="P395" s="194"/>
      <c r="Q395" s="194"/>
      <c r="R395" s="194"/>
      <c r="S395" s="194"/>
      <c r="T395" s="195"/>
      <c r="AT395" s="189" t="s">
        <v>146</v>
      </c>
      <c r="AU395" s="189" t="s">
        <v>89</v>
      </c>
      <c r="AV395" s="14" t="s">
        <v>89</v>
      </c>
      <c r="AW395" s="14" t="s">
        <v>33</v>
      </c>
      <c r="AX395" s="14" t="s">
        <v>78</v>
      </c>
      <c r="AY395" s="189" t="s">
        <v>136</v>
      </c>
    </row>
    <row r="396" spans="2:51" s="14" customFormat="1" ht="10.199999999999999">
      <c r="B396" s="188"/>
      <c r="D396" s="177" t="s">
        <v>146</v>
      </c>
      <c r="E396" s="189" t="s">
        <v>1</v>
      </c>
      <c r="F396" s="190" t="s">
        <v>396</v>
      </c>
      <c r="H396" s="191">
        <v>14.925000000000001</v>
      </c>
      <c r="I396" s="192"/>
      <c r="L396" s="188"/>
      <c r="M396" s="193"/>
      <c r="N396" s="194"/>
      <c r="O396" s="194"/>
      <c r="P396" s="194"/>
      <c r="Q396" s="194"/>
      <c r="R396" s="194"/>
      <c r="S396" s="194"/>
      <c r="T396" s="195"/>
      <c r="AT396" s="189" t="s">
        <v>146</v>
      </c>
      <c r="AU396" s="189" t="s">
        <v>89</v>
      </c>
      <c r="AV396" s="14" t="s">
        <v>89</v>
      </c>
      <c r="AW396" s="14" t="s">
        <v>33</v>
      </c>
      <c r="AX396" s="14" t="s">
        <v>78</v>
      </c>
      <c r="AY396" s="189" t="s">
        <v>136</v>
      </c>
    </row>
    <row r="397" spans="2:51" s="14" customFormat="1" ht="10.199999999999999">
      <c r="B397" s="188"/>
      <c r="D397" s="177" t="s">
        <v>146</v>
      </c>
      <c r="E397" s="189" t="s">
        <v>1</v>
      </c>
      <c r="F397" s="190" t="s">
        <v>397</v>
      </c>
      <c r="H397" s="191">
        <v>11.946</v>
      </c>
      <c r="I397" s="192"/>
      <c r="L397" s="188"/>
      <c r="M397" s="193"/>
      <c r="N397" s="194"/>
      <c r="O397" s="194"/>
      <c r="P397" s="194"/>
      <c r="Q397" s="194"/>
      <c r="R397" s="194"/>
      <c r="S397" s="194"/>
      <c r="T397" s="195"/>
      <c r="AT397" s="189" t="s">
        <v>146</v>
      </c>
      <c r="AU397" s="189" t="s">
        <v>89</v>
      </c>
      <c r="AV397" s="14" t="s">
        <v>89</v>
      </c>
      <c r="AW397" s="14" t="s">
        <v>33</v>
      </c>
      <c r="AX397" s="14" t="s">
        <v>78</v>
      </c>
      <c r="AY397" s="189" t="s">
        <v>136</v>
      </c>
    </row>
    <row r="398" spans="2:51" s="14" customFormat="1" ht="10.199999999999999">
      <c r="B398" s="188"/>
      <c r="D398" s="177" t="s">
        <v>146</v>
      </c>
      <c r="E398" s="189" t="s">
        <v>1</v>
      </c>
      <c r="F398" s="190" t="s">
        <v>398</v>
      </c>
      <c r="H398" s="191">
        <v>9.85</v>
      </c>
      <c r="I398" s="192"/>
      <c r="L398" s="188"/>
      <c r="M398" s="193"/>
      <c r="N398" s="194"/>
      <c r="O398" s="194"/>
      <c r="P398" s="194"/>
      <c r="Q398" s="194"/>
      <c r="R398" s="194"/>
      <c r="S398" s="194"/>
      <c r="T398" s="195"/>
      <c r="AT398" s="189" t="s">
        <v>146</v>
      </c>
      <c r="AU398" s="189" t="s">
        <v>89</v>
      </c>
      <c r="AV398" s="14" t="s">
        <v>89</v>
      </c>
      <c r="AW398" s="14" t="s">
        <v>33</v>
      </c>
      <c r="AX398" s="14" t="s">
        <v>78</v>
      </c>
      <c r="AY398" s="189" t="s">
        <v>136</v>
      </c>
    </row>
    <row r="399" spans="2:51" s="14" customFormat="1" ht="10.199999999999999">
      <c r="B399" s="188"/>
      <c r="D399" s="177" t="s">
        <v>146</v>
      </c>
      <c r="E399" s="189" t="s">
        <v>1</v>
      </c>
      <c r="F399" s="190" t="s">
        <v>399</v>
      </c>
      <c r="H399" s="191">
        <v>9.85</v>
      </c>
      <c r="I399" s="192"/>
      <c r="L399" s="188"/>
      <c r="M399" s="193"/>
      <c r="N399" s="194"/>
      <c r="O399" s="194"/>
      <c r="P399" s="194"/>
      <c r="Q399" s="194"/>
      <c r="R399" s="194"/>
      <c r="S399" s="194"/>
      <c r="T399" s="195"/>
      <c r="AT399" s="189" t="s">
        <v>146</v>
      </c>
      <c r="AU399" s="189" t="s">
        <v>89</v>
      </c>
      <c r="AV399" s="14" t="s">
        <v>89</v>
      </c>
      <c r="AW399" s="14" t="s">
        <v>33</v>
      </c>
      <c r="AX399" s="14" t="s">
        <v>78</v>
      </c>
      <c r="AY399" s="189" t="s">
        <v>136</v>
      </c>
    </row>
    <row r="400" spans="2:51" s="16" customFormat="1" ht="10.199999999999999">
      <c r="B400" s="204"/>
      <c r="D400" s="177" t="s">
        <v>146</v>
      </c>
      <c r="E400" s="205" t="s">
        <v>1</v>
      </c>
      <c r="F400" s="206" t="s">
        <v>178</v>
      </c>
      <c r="H400" s="207">
        <v>101.84099999999998</v>
      </c>
      <c r="I400" s="208"/>
      <c r="L400" s="204"/>
      <c r="M400" s="209"/>
      <c r="N400" s="210"/>
      <c r="O400" s="210"/>
      <c r="P400" s="210"/>
      <c r="Q400" s="210"/>
      <c r="R400" s="210"/>
      <c r="S400" s="210"/>
      <c r="T400" s="211"/>
      <c r="AT400" s="205" t="s">
        <v>146</v>
      </c>
      <c r="AU400" s="205" t="s">
        <v>89</v>
      </c>
      <c r="AV400" s="16" t="s">
        <v>154</v>
      </c>
      <c r="AW400" s="16" t="s">
        <v>33</v>
      </c>
      <c r="AX400" s="16" t="s">
        <v>78</v>
      </c>
      <c r="AY400" s="205" t="s">
        <v>136</v>
      </c>
    </row>
    <row r="401" spans="1:65" s="13" customFormat="1" ht="10.199999999999999">
      <c r="B401" s="181"/>
      <c r="D401" s="177" t="s">
        <v>146</v>
      </c>
      <c r="E401" s="182" t="s">
        <v>1</v>
      </c>
      <c r="F401" s="183" t="s">
        <v>310</v>
      </c>
      <c r="H401" s="182" t="s">
        <v>1</v>
      </c>
      <c r="I401" s="184"/>
      <c r="L401" s="181"/>
      <c r="M401" s="185"/>
      <c r="N401" s="186"/>
      <c r="O401" s="186"/>
      <c r="P401" s="186"/>
      <c r="Q401" s="186"/>
      <c r="R401" s="186"/>
      <c r="S401" s="186"/>
      <c r="T401" s="187"/>
      <c r="AT401" s="182" t="s">
        <v>146</v>
      </c>
      <c r="AU401" s="182" t="s">
        <v>89</v>
      </c>
      <c r="AV401" s="13" t="s">
        <v>86</v>
      </c>
      <c r="AW401" s="13" t="s">
        <v>33</v>
      </c>
      <c r="AX401" s="13" t="s">
        <v>78</v>
      </c>
      <c r="AY401" s="182" t="s">
        <v>136</v>
      </c>
    </row>
    <row r="402" spans="1:65" s="14" customFormat="1" ht="10.199999999999999">
      <c r="B402" s="188"/>
      <c r="D402" s="177" t="s">
        <v>146</v>
      </c>
      <c r="E402" s="189" t="s">
        <v>1</v>
      </c>
      <c r="F402" s="190" t="s">
        <v>400</v>
      </c>
      <c r="H402" s="191">
        <v>25.3</v>
      </c>
      <c r="I402" s="192"/>
      <c r="L402" s="188"/>
      <c r="M402" s="193"/>
      <c r="N402" s="194"/>
      <c r="O402" s="194"/>
      <c r="P402" s="194"/>
      <c r="Q402" s="194"/>
      <c r="R402" s="194"/>
      <c r="S402" s="194"/>
      <c r="T402" s="195"/>
      <c r="AT402" s="189" t="s">
        <v>146</v>
      </c>
      <c r="AU402" s="189" t="s">
        <v>89</v>
      </c>
      <c r="AV402" s="14" t="s">
        <v>89</v>
      </c>
      <c r="AW402" s="14" t="s">
        <v>33</v>
      </c>
      <c r="AX402" s="14" t="s">
        <v>78</v>
      </c>
      <c r="AY402" s="189" t="s">
        <v>136</v>
      </c>
    </row>
    <row r="403" spans="1:65" s="14" customFormat="1" ht="10.199999999999999">
      <c r="B403" s="188"/>
      <c r="D403" s="177" t="s">
        <v>146</v>
      </c>
      <c r="E403" s="189" t="s">
        <v>1</v>
      </c>
      <c r="F403" s="190" t="s">
        <v>401</v>
      </c>
      <c r="H403" s="191">
        <v>6.9</v>
      </c>
      <c r="I403" s="192"/>
      <c r="L403" s="188"/>
      <c r="M403" s="193"/>
      <c r="N403" s="194"/>
      <c r="O403" s="194"/>
      <c r="P403" s="194"/>
      <c r="Q403" s="194"/>
      <c r="R403" s="194"/>
      <c r="S403" s="194"/>
      <c r="T403" s="195"/>
      <c r="AT403" s="189" t="s">
        <v>146</v>
      </c>
      <c r="AU403" s="189" t="s">
        <v>89</v>
      </c>
      <c r="AV403" s="14" t="s">
        <v>89</v>
      </c>
      <c r="AW403" s="14" t="s">
        <v>33</v>
      </c>
      <c r="AX403" s="14" t="s">
        <v>78</v>
      </c>
      <c r="AY403" s="189" t="s">
        <v>136</v>
      </c>
    </row>
    <row r="404" spans="1:65" s="14" customFormat="1" ht="10.199999999999999">
      <c r="B404" s="188"/>
      <c r="D404" s="177" t="s">
        <v>146</v>
      </c>
      <c r="E404" s="189" t="s">
        <v>1</v>
      </c>
      <c r="F404" s="190" t="s">
        <v>402</v>
      </c>
      <c r="H404" s="191">
        <v>20.7</v>
      </c>
      <c r="I404" s="192"/>
      <c r="L404" s="188"/>
      <c r="M404" s="193"/>
      <c r="N404" s="194"/>
      <c r="O404" s="194"/>
      <c r="P404" s="194"/>
      <c r="Q404" s="194"/>
      <c r="R404" s="194"/>
      <c r="S404" s="194"/>
      <c r="T404" s="195"/>
      <c r="AT404" s="189" t="s">
        <v>146</v>
      </c>
      <c r="AU404" s="189" t="s">
        <v>89</v>
      </c>
      <c r="AV404" s="14" t="s">
        <v>89</v>
      </c>
      <c r="AW404" s="14" t="s">
        <v>33</v>
      </c>
      <c r="AX404" s="14" t="s">
        <v>78</v>
      </c>
      <c r="AY404" s="189" t="s">
        <v>136</v>
      </c>
    </row>
    <row r="405" spans="1:65" s="14" customFormat="1" ht="10.199999999999999">
      <c r="B405" s="188"/>
      <c r="D405" s="177" t="s">
        <v>146</v>
      </c>
      <c r="E405" s="189" t="s">
        <v>1</v>
      </c>
      <c r="F405" s="190" t="s">
        <v>403</v>
      </c>
      <c r="H405" s="191">
        <v>20.7</v>
      </c>
      <c r="I405" s="192"/>
      <c r="L405" s="188"/>
      <c r="M405" s="193"/>
      <c r="N405" s="194"/>
      <c r="O405" s="194"/>
      <c r="P405" s="194"/>
      <c r="Q405" s="194"/>
      <c r="R405" s="194"/>
      <c r="S405" s="194"/>
      <c r="T405" s="195"/>
      <c r="AT405" s="189" t="s">
        <v>146</v>
      </c>
      <c r="AU405" s="189" t="s">
        <v>89</v>
      </c>
      <c r="AV405" s="14" t="s">
        <v>89</v>
      </c>
      <c r="AW405" s="14" t="s">
        <v>33</v>
      </c>
      <c r="AX405" s="14" t="s">
        <v>78</v>
      </c>
      <c r="AY405" s="189" t="s">
        <v>136</v>
      </c>
    </row>
    <row r="406" spans="1:65" s="16" customFormat="1" ht="10.199999999999999">
      <c r="B406" s="204"/>
      <c r="D406" s="177" t="s">
        <v>146</v>
      </c>
      <c r="E406" s="205" t="s">
        <v>1</v>
      </c>
      <c r="F406" s="206" t="s">
        <v>178</v>
      </c>
      <c r="H406" s="207">
        <v>73.600000000000009</v>
      </c>
      <c r="I406" s="208"/>
      <c r="L406" s="204"/>
      <c r="M406" s="209"/>
      <c r="N406" s="210"/>
      <c r="O406" s="210"/>
      <c r="P406" s="210"/>
      <c r="Q406" s="210"/>
      <c r="R406" s="210"/>
      <c r="S406" s="210"/>
      <c r="T406" s="211"/>
      <c r="AT406" s="205" t="s">
        <v>146</v>
      </c>
      <c r="AU406" s="205" t="s">
        <v>89</v>
      </c>
      <c r="AV406" s="16" t="s">
        <v>154</v>
      </c>
      <c r="AW406" s="16" t="s">
        <v>33</v>
      </c>
      <c r="AX406" s="16" t="s">
        <v>78</v>
      </c>
      <c r="AY406" s="205" t="s">
        <v>136</v>
      </c>
    </row>
    <row r="407" spans="1:65" s="15" customFormat="1" ht="10.199999999999999">
      <c r="B407" s="196"/>
      <c r="D407" s="177" t="s">
        <v>146</v>
      </c>
      <c r="E407" s="197" t="s">
        <v>1</v>
      </c>
      <c r="F407" s="198" t="s">
        <v>149</v>
      </c>
      <c r="H407" s="199">
        <v>2161.7089999999998</v>
      </c>
      <c r="I407" s="200"/>
      <c r="L407" s="196"/>
      <c r="M407" s="201"/>
      <c r="N407" s="202"/>
      <c r="O407" s="202"/>
      <c r="P407" s="202"/>
      <c r="Q407" s="202"/>
      <c r="R407" s="202"/>
      <c r="S407" s="202"/>
      <c r="T407" s="203"/>
      <c r="AT407" s="197" t="s">
        <v>146</v>
      </c>
      <c r="AU407" s="197" t="s">
        <v>89</v>
      </c>
      <c r="AV407" s="15" t="s">
        <v>142</v>
      </c>
      <c r="AW407" s="15" t="s">
        <v>33</v>
      </c>
      <c r="AX407" s="15" t="s">
        <v>78</v>
      </c>
      <c r="AY407" s="197" t="s">
        <v>136</v>
      </c>
    </row>
    <row r="408" spans="1:65" s="14" customFormat="1" ht="10.199999999999999">
      <c r="B408" s="188"/>
      <c r="D408" s="177" t="s">
        <v>146</v>
      </c>
      <c r="E408" s="189" t="s">
        <v>1</v>
      </c>
      <c r="F408" s="190" t="s">
        <v>404</v>
      </c>
      <c r="H408" s="191">
        <v>2161.6999999999998</v>
      </c>
      <c r="I408" s="192"/>
      <c r="L408" s="188"/>
      <c r="M408" s="193"/>
      <c r="N408" s="194"/>
      <c r="O408" s="194"/>
      <c r="P408" s="194"/>
      <c r="Q408" s="194"/>
      <c r="R408" s="194"/>
      <c r="S408" s="194"/>
      <c r="T408" s="195"/>
      <c r="AT408" s="189" t="s">
        <v>146</v>
      </c>
      <c r="AU408" s="189" t="s">
        <v>89</v>
      </c>
      <c r="AV408" s="14" t="s">
        <v>89</v>
      </c>
      <c r="AW408" s="14" t="s">
        <v>33</v>
      </c>
      <c r="AX408" s="14" t="s">
        <v>86</v>
      </c>
      <c r="AY408" s="189" t="s">
        <v>136</v>
      </c>
    </row>
    <row r="409" spans="1:65" s="2" customFormat="1" ht="16.5" customHeight="1">
      <c r="A409" s="33"/>
      <c r="B409" s="162"/>
      <c r="C409" s="163" t="s">
        <v>405</v>
      </c>
      <c r="D409" s="163" t="s">
        <v>138</v>
      </c>
      <c r="E409" s="164" t="s">
        <v>406</v>
      </c>
      <c r="F409" s="165" t="s">
        <v>407</v>
      </c>
      <c r="G409" s="166" t="s">
        <v>141</v>
      </c>
      <c r="H409" s="167">
        <v>2505.6</v>
      </c>
      <c r="I409" s="168"/>
      <c r="J409" s="169">
        <f>ROUND(I409*H409,2)</f>
        <v>0</v>
      </c>
      <c r="K409" s="170"/>
      <c r="L409" s="34"/>
      <c r="M409" s="171" t="s">
        <v>1</v>
      </c>
      <c r="N409" s="172" t="s">
        <v>43</v>
      </c>
      <c r="O409" s="59"/>
      <c r="P409" s="173">
        <f>O409*H409</f>
        <v>0</v>
      </c>
      <c r="Q409" s="173">
        <v>8.4999999999999995E-4</v>
      </c>
      <c r="R409" s="173">
        <f>Q409*H409</f>
        <v>2.1297599999999997</v>
      </c>
      <c r="S409" s="173">
        <v>0</v>
      </c>
      <c r="T409" s="174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75" t="s">
        <v>142</v>
      </c>
      <c r="AT409" s="175" t="s">
        <v>138</v>
      </c>
      <c r="AU409" s="175" t="s">
        <v>89</v>
      </c>
      <c r="AY409" s="18" t="s">
        <v>136</v>
      </c>
      <c r="BE409" s="176">
        <f>IF(N409="základní",J409,0)</f>
        <v>0</v>
      </c>
      <c r="BF409" s="176">
        <f>IF(N409="snížená",J409,0)</f>
        <v>0</v>
      </c>
      <c r="BG409" s="176">
        <f>IF(N409="zákl. přenesená",J409,0)</f>
        <v>0</v>
      </c>
      <c r="BH409" s="176">
        <f>IF(N409="sníž. přenesená",J409,0)</f>
        <v>0</v>
      </c>
      <c r="BI409" s="176">
        <f>IF(N409="nulová",J409,0)</f>
        <v>0</v>
      </c>
      <c r="BJ409" s="18" t="s">
        <v>86</v>
      </c>
      <c r="BK409" s="176">
        <f>ROUND(I409*H409,2)</f>
        <v>0</v>
      </c>
      <c r="BL409" s="18" t="s">
        <v>142</v>
      </c>
      <c r="BM409" s="175" t="s">
        <v>408</v>
      </c>
    </row>
    <row r="410" spans="1:65" s="2" customFormat="1" ht="10.199999999999999">
      <c r="A410" s="33"/>
      <c r="B410" s="34"/>
      <c r="C410" s="33"/>
      <c r="D410" s="177" t="s">
        <v>144</v>
      </c>
      <c r="E410" s="33"/>
      <c r="F410" s="178" t="s">
        <v>409</v>
      </c>
      <c r="G410" s="33"/>
      <c r="H410" s="33"/>
      <c r="I410" s="97"/>
      <c r="J410" s="33"/>
      <c r="K410" s="33"/>
      <c r="L410" s="34"/>
      <c r="M410" s="179"/>
      <c r="N410" s="180"/>
      <c r="O410" s="59"/>
      <c r="P410" s="59"/>
      <c r="Q410" s="59"/>
      <c r="R410" s="59"/>
      <c r="S410" s="59"/>
      <c r="T410" s="60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T410" s="18" t="s">
        <v>144</v>
      </c>
      <c r="AU410" s="18" t="s">
        <v>89</v>
      </c>
    </row>
    <row r="411" spans="1:65" s="13" customFormat="1" ht="10.199999999999999">
      <c r="B411" s="181"/>
      <c r="D411" s="177" t="s">
        <v>146</v>
      </c>
      <c r="E411" s="182" t="s">
        <v>1</v>
      </c>
      <c r="F411" s="183" t="s">
        <v>259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146</v>
      </c>
      <c r="AU411" s="182" t="s">
        <v>89</v>
      </c>
      <c r="AV411" s="13" t="s">
        <v>86</v>
      </c>
      <c r="AW411" s="13" t="s">
        <v>33</v>
      </c>
      <c r="AX411" s="13" t="s">
        <v>78</v>
      </c>
      <c r="AY411" s="182" t="s">
        <v>136</v>
      </c>
    </row>
    <row r="412" spans="1:65" s="14" customFormat="1" ht="10.199999999999999">
      <c r="B412" s="188"/>
      <c r="D412" s="177" t="s">
        <v>146</v>
      </c>
      <c r="E412" s="189" t="s">
        <v>1</v>
      </c>
      <c r="F412" s="190" t="s">
        <v>410</v>
      </c>
      <c r="H412" s="191">
        <v>101.065</v>
      </c>
      <c r="I412" s="192"/>
      <c r="L412" s="188"/>
      <c r="M412" s="193"/>
      <c r="N412" s="194"/>
      <c r="O412" s="194"/>
      <c r="P412" s="194"/>
      <c r="Q412" s="194"/>
      <c r="R412" s="194"/>
      <c r="S412" s="194"/>
      <c r="T412" s="195"/>
      <c r="AT412" s="189" t="s">
        <v>146</v>
      </c>
      <c r="AU412" s="189" t="s">
        <v>89</v>
      </c>
      <c r="AV412" s="14" t="s">
        <v>89</v>
      </c>
      <c r="AW412" s="14" t="s">
        <v>33</v>
      </c>
      <c r="AX412" s="14" t="s">
        <v>78</v>
      </c>
      <c r="AY412" s="189" t="s">
        <v>136</v>
      </c>
    </row>
    <row r="413" spans="1:65" s="14" customFormat="1" ht="10.199999999999999">
      <c r="B413" s="188"/>
      <c r="D413" s="177" t="s">
        <v>146</v>
      </c>
      <c r="E413" s="189" t="s">
        <v>1</v>
      </c>
      <c r="F413" s="190" t="s">
        <v>411</v>
      </c>
      <c r="H413" s="191">
        <v>86.73</v>
      </c>
      <c r="I413" s="192"/>
      <c r="L413" s="188"/>
      <c r="M413" s="193"/>
      <c r="N413" s="194"/>
      <c r="O413" s="194"/>
      <c r="P413" s="194"/>
      <c r="Q413" s="194"/>
      <c r="R413" s="194"/>
      <c r="S413" s="194"/>
      <c r="T413" s="195"/>
      <c r="AT413" s="189" t="s">
        <v>146</v>
      </c>
      <c r="AU413" s="189" t="s">
        <v>89</v>
      </c>
      <c r="AV413" s="14" t="s">
        <v>89</v>
      </c>
      <c r="AW413" s="14" t="s">
        <v>33</v>
      </c>
      <c r="AX413" s="14" t="s">
        <v>78</v>
      </c>
      <c r="AY413" s="189" t="s">
        <v>136</v>
      </c>
    </row>
    <row r="414" spans="1:65" s="14" customFormat="1" ht="10.199999999999999">
      <c r="B414" s="188"/>
      <c r="D414" s="177" t="s">
        <v>146</v>
      </c>
      <c r="E414" s="189" t="s">
        <v>1</v>
      </c>
      <c r="F414" s="190" t="s">
        <v>412</v>
      </c>
      <c r="H414" s="191">
        <v>37.799999999999997</v>
      </c>
      <c r="I414" s="192"/>
      <c r="L414" s="188"/>
      <c r="M414" s="193"/>
      <c r="N414" s="194"/>
      <c r="O414" s="194"/>
      <c r="P414" s="194"/>
      <c r="Q414" s="194"/>
      <c r="R414" s="194"/>
      <c r="S414" s="194"/>
      <c r="T414" s="195"/>
      <c r="AT414" s="189" t="s">
        <v>146</v>
      </c>
      <c r="AU414" s="189" t="s">
        <v>89</v>
      </c>
      <c r="AV414" s="14" t="s">
        <v>89</v>
      </c>
      <c r="AW414" s="14" t="s">
        <v>33</v>
      </c>
      <c r="AX414" s="14" t="s">
        <v>78</v>
      </c>
      <c r="AY414" s="189" t="s">
        <v>136</v>
      </c>
    </row>
    <row r="415" spans="1:65" s="16" customFormat="1" ht="10.199999999999999">
      <c r="B415" s="204"/>
      <c r="D415" s="177" t="s">
        <v>146</v>
      </c>
      <c r="E415" s="205" t="s">
        <v>1</v>
      </c>
      <c r="F415" s="206" t="s">
        <v>178</v>
      </c>
      <c r="H415" s="207">
        <v>225.59500000000003</v>
      </c>
      <c r="I415" s="208"/>
      <c r="L415" s="204"/>
      <c r="M415" s="209"/>
      <c r="N415" s="210"/>
      <c r="O415" s="210"/>
      <c r="P415" s="210"/>
      <c r="Q415" s="210"/>
      <c r="R415" s="210"/>
      <c r="S415" s="210"/>
      <c r="T415" s="211"/>
      <c r="AT415" s="205" t="s">
        <v>146</v>
      </c>
      <c r="AU415" s="205" t="s">
        <v>89</v>
      </c>
      <c r="AV415" s="16" t="s">
        <v>154</v>
      </c>
      <c r="AW415" s="16" t="s">
        <v>33</v>
      </c>
      <c r="AX415" s="16" t="s">
        <v>78</v>
      </c>
      <c r="AY415" s="205" t="s">
        <v>136</v>
      </c>
    </row>
    <row r="416" spans="1:65" s="13" customFormat="1" ht="10.199999999999999">
      <c r="B416" s="181"/>
      <c r="D416" s="177" t="s">
        <v>146</v>
      </c>
      <c r="E416" s="182" t="s">
        <v>1</v>
      </c>
      <c r="F416" s="183" t="s">
        <v>274</v>
      </c>
      <c r="H416" s="182" t="s">
        <v>1</v>
      </c>
      <c r="I416" s="184"/>
      <c r="L416" s="181"/>
      <c r="M416" s="185"/>
      <c r="N416" s="186"/>
      <c r="O416" s="186"/>
      <c r="P416" s="186"/>
      <c r="Q416" s="186"/>
      <c r="R416" s="186"/>
      <c r="S416" s="186"/>
      <c r="T416" s="187"/>
      <c r="AT416" s="182" t="s">
        <v>146</v>
      </c>
      <c r="AU416" s="182" t="s">
        <v>89</v>
      </c>
      <c r="AV416" s="13" t="s">
        <v>86</v>
      </c>
      <c r="AW416" s="13" t="s">
        <v>33</v>
      </c>
      <c r="AX416" s="13" t="s">
        <v>78</v>
      </c>
      <c r="AY416" s="182" t="s">
        <v>136</v>
      </c>
    </row>
    <row r="417" spans="2:51" s="14" customFormat="1" ht="10.199999999999999">
      <c r="B417" s="188"/>
      <c r="D417" s="177" t="s">
        <v>146</v>
      </c>
      <c r="E417" s="189" t="s">
        <v>1</v>
      </c>
      <c r="F417" s="190" t="s">
        <v>413</v>
      </c>
      <c r="H417" s="191">
        <v>28.341000000000001</v>
      </c>
      <c r="I417" s="192"/>
      <c r="L417" s="188"/>
      <c r="M417" s="193"/>
      <c r="N417" s="194"/>
      <c r="O417" s="194"/>
      <c r="P417" s="194"/>
      <c r="Q417" s="194"/>
      <c r="R417" s="194"/>
      <c r="S417" s="194"/>
      <c r="T417" s="195"/>
      <c r="AT417" s="189" t="s">
        <v>146</v>
      </c>
      <c r="AU417" s="189" t="s">
        <v>89</v>
      </c>
      <c r="AV417" s="14" t="s">
        <v>89</v>
      </c>
      <c r="AW417" s="14" t="s">
        <v>33</v>
      </c>
      <c r="AX417" s="14" t="s">
        <v>78</v>
      </c>
      <c r="AY417" s="189" t="s">
        <v>136</v>
      </c>
    </row>
    <row r="418" spans="2:51" s="16" customFormat="1" ht="10.199999999999999">
      <c r="B418" s="204"/>
      <c r="D418" s="177" t="s">
        <v>146</v>
      </c>
      <c r="E418" s="205" t="s">
        <v>1</v>
      </c>
      <c r="F418" s="206" t="s">
        <v>178</v>
      </c>
      <c r="H418" s="207">
        <v>28.341000000000001</v>
      </c>
      <c r="I418" s="208"/>
      <c r="L418" s="204"/>
      <c r="M418" s="209"/>
      <c r="N418" s="210"/>
      <c r="O418" s="210"/>
      <c r="P418" s="210"/>
      <c r="Q418" s="210"/>
      <c r="R418" s="210"/>
      <c r="S418" s="210"/>
      <c r="T418" s="211"/>
      <c r="AT418" s="205" t="s">
        <v>146</v>
      </c>
      <c r="AU418" s="205" t="s">
        <v>89</v>
      </c>
      <c r="AV418" s="16" t="s">
        <v>154</v>
      </c>
      <c r="AW418" s="16" t="s">
        <v>33</v>
      </c>
      <c r="AX418" s="16" t="s">
        <v>78</v>
      </c>
      <c r="AY418" s="205" t="s">
        <v>136</v>
      </c>
    </row>
    <row r="419" spans="2:51" s="13" customFormat="1" ht="10.199999999999999">
      <c r="B419" s="181"/>
      <c r="D419" s="177" t="s">
        <v>146</v>
      </c>
      <c r="E419" s="182" t="s">
        <v>1</v>
      </c>
      <c r="F419" s="183" t="s">
        <v>284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146</v>
      </c>
      <c r="AU419" s="182" t="s">
        <v>89</v>
      </c>
      <c r="AV419" s="13" t="s">
        <v>86</v>
      </c>
      <c r="AW419" s="13" t="s">
        <v>33</v>
      </c>
      <c r="AX419" s="13" t="s">
        <v>78</v>
      </c>
      <c r="AY419" s="182" t="s">
        <v>136</v>
      </c>
    </row>
    <row r="420" spans="2:51" s="14" customFormat="1" ht="10.199999999999999">
      <c r="B420" s="188"/>
      <c r="D420" s="177" t="s">
        <v>146</v>
      </c>
      <c r="E420" s="189" t="s">
        <v>1</v>
      </c>
      <c r="F420" s="190" t="s">
        <v>414</v>
      </c>
      <c r="H420" s="191">
        <v>199.71</v>
      </c>
      <c r="I420" s="192"/>
      <c r="L420" s="188"/>
      <c r="M420" s="193"/>
      <c r="N420" s="194"/>
      <c r="O420" s="194"/>
      <c r="P420" s="194"/>
      <c r="Q420" s="194"/>
      <c r="R420" s="194"/>
      <c r="S420" s="194"/>
      <c r="T420" s="195"/>
      <c r="AT420" s="189" t="s">
        <v>146</v>
      </c>
      <c r="AU420" s="189" t="s">
        <v>89</v>
      </c>
      <c r="AV420" s="14" t="s">
        <v>89</v>
      </c>
      <c r="AW420" s="14" t="s">
        <v>33</v>
      </c>
      <c r="AX420" s="14" t="s">
        <v>78</v>
      </c>
      <c r="AY420" s="189" t="s">
        <v>136</v>
      </c>
    </row>
    <row r="421" spans="2:51" s="14" customFormat="1" ht="10.199999999999999">
      <c r="B421" s="188"/>
      <c r="D421" s="177" t="s">
        <v>146</v>
      </c>
      <c r="E421" s="189" t="s">
        <v>1</v>
      </c>
      <c r="F421" s="190" t="s">
        <v>415</v>
      </c>
      <c r="H421" s="191">
        <v>143.66</v>
      </c>
      <c r="I421" s="192"/>
      <c r="L421" s="188"/>
      <c r="M421" s="193"/>
      <c r="N421" s="194"/>
      <c r="O421" s="194"/>
      <c r="P421" s="194"/>
      <c r="Q421" s="194"/>
      <c r="R421" s="194"/>
      <c r="S421" s="194"/>
      <c r="T421" s="195"/>
      <c r="AT421" s="189" t="s">
        <v>146</v>
      </c>
      <c r="AU421" s="189" t="s">
        <v>89</v>
      </c>
      <c r="AV421" s="14" t="s">
        <v>89</v>
      </c>
      <c r="AW421" s="14" t="s">
        <v>33</v>
      </c>
      <c r="AX421" s="14" t="s">
        <v>78</v>
      </c>
      <c r="AY421" s="189" t="s">
        <v>136</v>
      </c>
    </row>
    <row r="422" spans="2:51" s="14" customFormat="1" ht="10.199999999999999">
      <c r="B422" s="188"/>
      <c r="D422" s="177" t="s">
        <v>146</v>
      </c>
      <c r="E422" s="189" t="s">
        <v>1</v>
      </c>
      <c r="F422" s="190" t="s">
        <v>416</v>
      </c>
      <c r="H422" s="191">
        <v>92.855000000000004</v>
      </c>
      <c r="I422" s="192"/>
      <c r="L422" s="188"/>
      <c r="M422" s="193"/>
      <c r="N422" s="194"/>
      <c r="O422" s="194"/>
      <c r="P422" s="194"/>
      <c r="Q422" s="194"/>
      <c r="R422" s="194"/>
      <c r="S422" s="194"/>
      <c r="T422" s="195"/>
      <c r="AT422" s="189" t="s">
        <v>146</v>
      </c>
      <c r="AU422" s="189" t="s">
        <v>89</v>
      </c>
      <c r="AV422" s="14" t="s">
        <v>89</v>
      </c>
      <c r="AW422" s="14" t="s">
        <v>33</v>
      </c>
      <c r="AX422" s="14" t="s">
        <v>78</v>
      </c>
      <c r="AY422" s="189" t="s">
        <v>136</v>
      </c>
    </row>
    <row r="423" spans="2:51" s="14" customFormat="1" ht="10.199999999999999">
      <c r="B423" s="188"/>
      <c r="D423" s="177" t="s">
        <v>146</v>
      </c>
      <c r="E423" s="189" t="s">
        <v>1</v>
      </c>
      <c r="F423" s="190" t="s">
        <v>417</v>
      </c>
      <c r="H423" s="191">
        <v>175.45</v>
      </c>
      <c r="I423" s="192"/>
      <c r="L423" s="188"/>
      <c r="M423" s="193"/>
      <c r="N423" s="194"/>
      <c r="O423" s="194"/>
      <c r="P423" s="194"/>
      <c r="Q423" s="194"/>
      <c r="R423" s="194"/>
      <c r="S423" s="194"/>
      <c r="T423" s="195"/>
      <c r="AT423" s="189" t="s">
        <v>146</v>
      </c>
      <c r="AU423" s="189" t="s">
        <v>89</v>
      </c>
      <c r="AV423" s="14" t="s">
        <v>89</v>
      </c>
      <c r="AW423" s="14" t="s">
        <v>33</v>
      </c>
      <c r="AX423" s="14" t="s">
        <v>78</v>
      </c>
      <c r="AY423" s="189" t="s">
        <v>136</v>
      </c>
    </row>
    <row r="424" spans="2:51" s="14" customFormat="1" ht="10.199999999999999">
      <c r="B424" s="188"/>
      <c r="D424" s="177" t="s">
        <v>146</v>
      </c>
      <c r="E424" s="189" t="s">
        <v>1</v>
      </c>
      <c r="F424" s="190" t="s">
        <v>418</v>
      </c>
      <c r="H424" s="191">
        <v>194.12200000000001</v>
      </c>
      <c r="I424" s="192"/>
      <c r="L424" s="188"/>
      <c r="M424" s="193"/>
      <c r="N424" s="194"/>
      <c r="O424" s="194"/>
      <c r="P424" s="194"/>
      <c r="Q424" s="194"/>
      <c r="R424" s="194"/>
      <c r="S424" s="194"/>
      <c r="T424" s="195"/>
      <c r="AT424" s="189" t="s">
        <v>146</v>
      </c>
      <c r="AU424" s="189" t="s">
        <v>89</v>
      </c>
      <c r="AV424" s="14" t="s">
        <v>89</v>
      </c>
      <c r="AW424" s="14" t="s">
        <v>33</v>
      </c>
      <c r="AX424" s="14" t="s">
        <v>78</v>
      </c>
      <c r="AY424" s="189" t="s">
        <v>136</v>
      </c>
    </row>
    <row r="425" spans="2:51" s="16" customFormat="1" ht="10.199999999999999">
      <c r="B425" s="204"/>
      <c r="D425" s="177" t="s">
        <v>146</v>
      </c>
      <c r="E425" s="205" t="s">
        <v>1</v>
      </c>
      <c r="F425" s="206" t="s">
        <v>178</v>
      </c>
      <c r="H425" s="207">
        <v>805.79700000000003</v>
      </c>
      <c r="I425" s="208"/>
      <c r="L425" s="204"/>
      <c r="M425" s="209"/>
      <c r="N425" s="210"/>
      <c r="O425" s="210"/>
      <c r="P425" s="210"/>
      <c r="Q425" s="210"/>
      <c r="R425" s="210"/>
      <c r="S425" s="210"/>
      <c r="T425" s="211"/>
      <c r="AT425" s="205" t="s">
        <v>146</v>
      </c>
      <c r="AU425" s="205" t="s">
        <v>89</v>
      </c>
      <c r="AV425" s="16" t="s">
        <v>154</v>
      </c>
      <c r="AW425" s="16" t="s">
        <v>33</v>
      </c>
      <c r="AX425" s="16" t="s">
        <v>78</v>
      </c>
      <c r="AY425" s="205" t="s">
        <v>136</v>
      </c>
    </row>
    <row r="426" spans="2:51" s="13" customFormat="1" ht="10.199999999999999">
      <c r="B426" s="181"/>
      <c r="D426" s="177" t="s">
        <v>146</v>
      </c>
      <c r="E426" s="182" t="s">
        <v>1</v>
      </c>
      <c r="F426" s="183" t="s">
        <v>295</v>
      </c>
      <c r="H426" s="182" t="s">
        <v>1</v>
      </c>
      <c r="I426" s="184"/>
      <c r="L426" s="181"/>
      <c r="M426" s="185"/>
      <c r="N426" s="186"/>
      <c r="O426" s="186"/>
      <c r="P426" s="186"/>
      <c r="Q426" s="186"/>
      <c r="R426" s="186"/>
      <c r="S426" s="186"/>
      <c r="T426" s="187"/>
      <c r="AT426" s="182" t="s">
        <v>146</v>
      </c>
      <c r="AU426" s="182" t="s">
        <v>89</v>
      </c>
      <c r="AV426" s="13" t="s">
        <v>86</v>
      </c>
      <c r="AW426" s="13" t="s">
        <v>33</v>
      </c>
      <c r="AX426" s="13" t="s">
        <v>78</v>
      </c>
      <c r="AY426" s="182" t="s">
        <v>136</v>
      </c>
    </row>
    <row r="427" spans="2:51" s="14" customFormat="1" ht="10.199999999999999">
      <c r="B427" s="188"/>
      <c r="D427" s="177" t="s">
        <v>146</v>
      </c>
      <c r="E427" s="189" t="s">
        <v>1</v>
      </c>
      <c r="F427" s="190" t="s">
        <v>419</v>
      </c>
      <c r="H427" s="191">
        <v>85.26</v>
      </c>
      <c r="I427" s="192"/>
      <c r="L427" s="188"/>
      <c r="M427" s="193"/>
      <c r="N427" s="194"/>
      <c r="O427" s="194"/>
      <c r="P427" s="194"/>
      <c r="Q427" s="194"/>
      <c r="R427" s="194"/>
      <c r="S427" s="194"/>
      <c r="T427" s="195"/>
      <c r="AT427" s="189" t="s">
        <v>146</v>
      </c>
      <c r="AU427" s="189" t="s">
        <v>89</v>
      </c>
      <c r="AV427" s="14" t="s">
        <v>89</v>
      </c>
      <c r="AW427" s="14" t="s">
        <v>33</v>
      </c>
      <c r="AX427" s="14" t="s">
        <v>78</v>
      </c>
      <c r="AY427" s="189" t="s">
        <v>136</v>
      </c>
    </row>
    <row r="428" spans="2:51" s="14" customFormat="1" ht="10.199999999999999">
      <c r="B428" s="188"/>
      <c r="D428" s="177" t="s">
        <v>146</v>
      </c>
      <c r="E428" s="189" t="s">
        <v>1</v>
      </c>
      <c r="F428" s="190" t="s">
        <v>420</v>
      </c>
      <c r="H428" s="191">
        <v>182.04</v>
      </c>
      <c r="I428" s="192"/>
      <c r="L428" s="188"/>
      <c r="M428" s="193"/>
      <c r="N428" s="194"/>
      <c r="O428" s="194"/>
      <c r="P428" s="194"/>
      <c r="Q428" s="194"/>
      <c r="R428" s="194"/>
      <c r="S428" s="194"/>
      <c r="T428" s="195"/>
      <c r="AT428" s="189" t="s">
        <v>146</v>
      </c>
      <c r="AU428" s="189" t="s">
        <v>89</v>
      </c>
      <c r="AV428" s="14" t="s">
        <v>89</v>
      </c>
      <c r="AW428" s="14" t="s">
        <v>33</v>
      </c>
      <c r="AX428" s="14" t="s">
        <v>78</v>
      </c>
      <c r="AY428" s="189" t="s">
        <v>136</v>
      </c>
    </row>
    <row r="429" spans="2:51" s="14" customFormat="1" ht="10.199999999999999">
      <c r="B429" s="188"/>
      <c r="D429" s="177" t="s">
        <v>146</v>
      </c>
      <c r="E429" s="189" t="s">
        <v>1</v>
      </c>
      <c r="F429" s="190" t="s">
        <v>421</v>
      </c>
      <c r="H429" s="191">
        <v>173.16</v>
      </c>
      <c r="I429" s="192"/>
      <c r="L429" s="188"/>
      <c r="M429" s="193"/>
      <c r="N429" s="194"/>
      <c r="O429" s="194"/>
      <c r="P429" s="194"/>
      <c r="Q429" s="194"/>
      <c r="R429" s="194"/>
      <c r="S429" s="194"/>
      <c r="T429" s="195"/>
      <c r="AT429" s="189" t="s">
        <v>146</v>
      </c>
      <c r="AU429" s="189" t="s">
        <v>89</v>
      </c>
      <c r="AV429" s="14" t="s">
        <v>89</v>
      </c>
      <c r="AW429" s="14" t="s">
        <v>33</v>
      </c>
      <c r="AX429" s="14" t="s">
        <v>78</v>
      </c>
      <c r="AY429" s="189" t="s">
        <v>136</v>
      </c>
    </row>
    <row r="430" spans="2:51" s="14" customFormat="1" ht="10.199999999999999">
      <c r="B430" s="188"/>
      <c r="D430" s="177" t="s">
        <v>146</v>
      </c>
      <c r="E430" s="189" t="s">
        <v>1</v>
      </c>
      <c r="F430" s="190" t="s">
        <v>422</v>
      </c>
      <c r="H430" s="191">
        <v>180.6</v>
      </c>
      <c r="I430" s="192"/>
      <c r="L430" s="188"/>
      <c r="M430" s="193"/>
      <c r="N430" s="194"/>
      <c r="O430" s="194"/>
      <c r="P430" s="194"/>
      <c r="Q430" s="194"/>
      <c r="R430" s="194"/>
      <c r="S430" s="194"/>
      <c r="T430" s="195"/>
      <c r="AT430" s="189" t="s">
        <v>146</v>
      </c>
      <c r="AU430" s="189" t="s">
        <v>89</v>
      </c>
      <c r="AV430" s="14" t="s">
        <v>89</v>
      </c>
      <c r="AW430" s="14" t="s">
        <v>33</v>
      </c>
      <c r="AX430" s="14" t="s">
        <v>78</v>
      </c>
      <c r="AY430" s="189" t="s">
        <v>136</v>
      </c>
    </row>
    <row r="431" spans="2:51" s="14" customFormat="1" ht="10.199999999999999">
      <c r="B431" s="188"/>
      <c r="D431" s="177" t="s">
        <v>146</v>
      </c>
      <c r="E431" s="189" t="s">
        <v>1</v>
      </c>
      <c r="F431" s="190" t="s">
        <v>423</v>
      </c>
      <c r="H431" s="191">
        <v>186.55</v>
      </c>
      <c r="I431" s="192"/>
      <c r="L431" s="188"/>
      <c r="M431" s="193"/>
      <c r="N431" s="194"/>
      <c r="O431" s="194"/>
      <c r="P431" s="194"/>
      <c r="Q431" s="194"/>
      <c r="R431" s="194"/>
      <c r="S431" s="194"/>
      <c r="T431" s="195"/>
      <c r="AT431" s="189" t="s">
        <v>146</v>
      </c>
      <c r="AU431" s="189" t="s">
        <v>89</v>
      </c>
      <c r="AV431" s="14" t="s">
        <v>89</v>
      </c>
      <c r="AW431" s="14" t="s">
        <v>33</v>
      </c>
      <c r="AX431" s="14" t="s">
        <v>78</v>
      </c>
      <c r="AY431" s="189" t="s">
        <v>136</v>
      </c>
    </row>
    <row r="432" spans="2:51" s="14" customFormat="1" ht="10.199999999999999">
      <c r="B432" s="188"/>
      <c r="D432" s="177" t="s">
        <v>146</v>
      </c>
      <c r="E432" s="189" t="s">
        <v>1</v>
      </c>
      <c r="F432" s="190" t="s">
        <v>424</v>
      </c>
      <c r="H432" s="191">
        <v>184.09</v>
      </c>
      <c r="I432" s="192"/>
      <c r="L432" s="188"/>
      <c r="M432" s="193"/>
      <c r="N432" s="194"/>
      <c r="O432" s="194"/>
      <c r="P432" s="194"/>
      <c r="Q432" s="194"/>
      <c r="R432" s="194"/>
      <c r="S432" s="194"/>
      <c r="T432" s="195"/>
      <c r="AT432" s="189" t="s">
        <v>146</v>
      </c>
      <c r="AU432" s="189" t="s">
        <v>89</v>
      </c>
      <c r="AV432" s="14" t="s">
        <v>89</v>
      </c>
      <c r="AW432" s="14" t="s">
        <v>33</v>
      </c>
      <c r="AX432" s="14" t="s">
        <v>78</v>
      </c>
      <c r="AY432" s="189" t="s">
        <v>136</v>
      </c>
    </row>
    <row r="433" spans="1:65" s="14" customFormat="1" ht="10.199999999999999">
      <c r="B433" s="188"/>
      <c r="D433" s="177" t="s">
        <v>146</v>
      </c>
      <c r="E433" s="189" t="s">
        <v>1</v>
      </c>
      <c r="F433" s="190" t="s">
        <v>425</v>
      </c>
      <c r="H433" s="191">
        <v>190.376</v>
      </c>
      <c r="I433" s="192"/>
      <c r="L433" s="188"/>
      <c r="M433" s="193"/>
      <c r="N433" s="194"/>
      <c r="O433" s="194"/>
      <c r="P433" s="194"/>
      <c r="Q433" s="194"/>
      <c r="R433" s="194"/>
      <c r="S433" s="194"/>
      <c r="T433" s="195"/>
      <c r="AT433" s="189" t="s">
        <v>146</v>
      </c>
      <c r="AU433" s="189" t="s">
        <v>89</v>
      </c>
      <c r="AV433" s="14" t="s">
        <v>89</v>
      </c>
      <c r="AW433" s="14" t="s">
        <v>33</v>
      </c>
      <c r="AX433" s="14" t="s">
        <v>78</v>
      </c>
      <c r="AY433" s="189" t="s">
        <v>136</v>
      </c>
    </row>
    <row r="434" spans="1:65" s="14" customFormat="1" ht="10.199999999999999">
      <c r="B434" s="188"/>
      <c r="D434" s="177" t="s">
        <v>146</v>
      </c>
      <c r="E434" s="189" t="s">
        <v>1</v>
      </c>
      <c r="F434" s="190" t="s">
        <v>426</v>
      </c>
      <c r="H434" s="191">
        <v>144.30000000000001</v>
      </c>
      <c r="I434" s="192"/>
      <c r="L434" s="188"/>
      <c r="M434" s="193"/>
      <c r="N434" s="194"/>
      <c r="O434" s="194"/>
      <c r="P434" s="194"/>
      <c r="Q434" s="194"/>
      <c r="R434" s="194"/>
      <c r="S434" s="194"/>
      <c r="T434" s="195"/>
      <c r="AT434" s="189" t="s">
        <v>146</v>
      </c>
      <c r="AU434" s="189" t="s">
        <v>89</v>
      </c>
      <c r="AV434" s="14" t="s">
        <v>89</v>
      </c>
      <c r="AW434" s="14" t="s">
        <v>33</v>
      </c>
      <c r="AX434" s="14" t="s">
        <v>78</v>
      </c>
      <c r="AY434" s="189" t="s">
        <v>136</v>
      </c>
    </row>
    <row r="435" spans="1:65" s="16" customFormat="1" ht="10.199999999999999">
      <c r="B435" s="204"/>
      <c r="D435" s="177" t="s">
        <v>146</v>
      </c>
      <c r="E435" s="205" t="s">
        <v>1</v>
      </c>
      <c r="F435" s="206" t="s">
        <v>178</v>
      </c>
      <c r="H435" s="207">
        <v>1326.3760000000002</v>
      </c>
      <c r="I435" s="208"/>
      <c r="L435" s="204"/>
      <c r="M435" s="209"/>
      <c r="N435" s="210"/>
      <c r="O435" s="210"/>
      <c r="P435" s="210"/>
      <c r="Q435" s="210"/>
      <c r="R435" s="210"/>
      <c r="S435" s="210"/>
      <c r="T435" s="211"/>
      <c r="AT435" s="205" t="s">
        <v>146</v>
      </c>
      <c r="AU435" s="205" t="s">
        <v>89</v>
      </c>
      <c r="AV435" s="16" t="s">
        <v>154</v>
      </c>
      <c r="AW435" s="16" t="s">
        <v>33</v>
      </c>
      <c r="AX435" s="16" t="s">
        <v>78</v>
      </c>
      <c r="AY435" s="205" t="s">
        <v>136</v>
      </c>
    </row>
    <row r="436" spans="1:65" s="13" customFormat="1" ht="10.199999999999999">
      <c r="B436" s="181"/>
      <c r="D436" s="177" t="s">
        <v>146</v>
      </c>
      <c r="E436" s="182" t="s">
        <v>1</v>
      </c>
      <c r="F436" s="183" t="s">
        <v>308</v>
      </c>
      <c r="H436" s="182" t="s">
        <v>1</v>
      </c>
      <c r="I436" s="184"/>
      <c r="L436" s="181"/>
      <c r="M436" s="185"/>
      <c r="N436" s="186"/>
      <c r="O436" s="186"/>
      <c r="P436" s="186"/>
      <c r="Q436" s="186"/>
      <c r="R436" s="186"/>
      <c r="S436" s="186"/>
      <c r="T436" s="187"/>
      <c r="AT436" s="182" t="s">
        <v>146</v>
      </c>
      <c r="AU436" s="182" t="s">
        <v>89</v>
      </c>
      <c r="AV436" s="13" t="s">
        <v>86</v>
      </c>
      <c r="AW436" s="13" t="s">
        <v>33</v>
      </c>
      <c r="AX436" s="13" t="s">
        <v>78</v>
      </c>
      <c r="AY436" s="182" t="s">
        <v>136</v>
      </c>
    </row>
    <row r="437" spans="1:65" s="14" customFormat="1" ht="10.199999999999999">
      <c r="B437" s="188"/>
      <c r="D437" s="177" t="s">
        <v>146</v>
      </c>
      <c r="E437" s="189" t="s">
        <v>1</v>
      </c>
      <c r="F437" s="190" t="s">
        <v>427</v>
      </c>
      <c r="H437" s="191">
        <v>53.856000000000002</v>
      </c>
      <c r="I437" s="192"/>
      <c r="L437" s="188"/>
      <c r="M437" s="193"/>
      <c r="N437" s="194"/>
      <c r="O437" s="194"/>
      <c r="P437" s="194"/>
      <c r="Q437" s="194"/>
      <c r="R437" s="194"/>
      <c r="S437" s="194"/>
      <c r="T437" s="195"/>
      <c r="AT437" s="189" t="s">
        <v>146</v>
      </c>
      <c r="AU437" s="189" t="s">
        <v>89</v>
      </c>
      <c r="AV437" s="14" t="s">
        <v>89</v>
      </c>
      <c r="AW437" s="14" t="s">
        <v>33</v>
      </c>
      <c r="AX437" s="14" t="s">
        <v>78</v>
      </c>
      <c r="AY437" s="189" t="s">
        <v>136</v>
      </c>
    </row>
    <row r="438" spans="1:65" s="16" customFormat="1" ht="10.199999999999999">
      <c r="B438" s="204"/>
      <c r="D438" s="177" t="s">
        <v>146</v>
      </c>
      <c r="E438" s="205" t="s">
        <v>1</v>
      </c>
      <c r="F438" s="206" t="s">
        <v>178</v>
      </c>
      <c r="H438" s="207">
        <v>53.856000000000002</v>
      </c>
      <c r="I438" s="208"/>
      <c r="L438" s="204"/>
      <c r="M438" s="209"/>
      <c r="N438" s="210"/>
      <c r="O438" s="210"/>
      <c r="P438" s="210"/>
      <c r="Q438" s="210"/>
      <c r="R438" s="210"/>
      <c r="S438" s="210"/>
      <c r="T438" s="211"/>
      <c r="AT438" s="205" t="s">
        <v>146</v>
      </c>
      <c r="AU438" s="205" t="s">
        <v>89</v>
      </c>
      <c r="AV438" s="16" t="s">
        <v>154</v>
      </c>
      <c r="AW438" s="16" t="s">
        <v>33</v>
      </c>
      <c r="AX438" s="16" t="s">
        <v>78</v>
      </c>
      <c r="AY438" s="205" t="s">
        <v>136</v>
      </c>
    </row>
    <row r="439" spans="1:65" s="13" customFormat="1" ht="10.199999999999999">
      <c r="B439" s="181"/>
      <c r="D439" s="177" t="s">
        <v>146</v>
      </c>
      <c r="E439" s="182" t="s">
        <v>1</v>
      </c>
      <c r="F439" s="183" t="s">
        <v>325</v>
      </c>
      <c r="H439" s="182" t="s">
        <v>1</v>
      </c>
      <c r="I439" s="184"/>
      <c r="L439" s="181"/>
      <c r="M439" s="185"/>
      <c r="N439" s="186"/>
      <c r="O439" s="186"/>
      <c r="P439" s="186"/>
      <c r="Q439" s="186"/>
      <c r="R439" s="186"/>
      <c r="S439" s="186"/>
      <c r="T439" s="187"/>
      <c r="AT439" s="182" t="s">
        <v>146</v>
      </c>
      <c r="AU439" s="182" t="s">
        <v>89</v>
      </c>
      <c r="AV439" s="13" t="s">
        <v>86</v>
      </c>
      <c r="AW439" s="13" t="s">
        <v>33</v>
      </c>
      <c r="AX439" s="13" t="s">
        <v>78</v>
      </c>
      <c r="AY439" s="182" t="s">
        <v>136</v>
      </c>
    </row>
    <row r="440" spans="1:65" s="14" customFormat="1" ht="10.199999999999999">
      <c r="B440" s="188"/>
      <c r="D440" s="177" t="s">
        <v>146</v>
      </c>
      <c r="E440" s="189" t="s">
        <v>1</v>
      </c>
      <c r="F440" s="190" t="s">
        <v>428</v>
      </c>
      <c r="H440" s="191">
        <v>23.44</v>
      </c>
      <c r="I440" s="192"/>
      <c r="L440" s="188"/>
      <c r="M440" s="193"/>
      <c r="N440" s="194"/>
      <c r="O440" s="194"/>
      <c r="P440" s="194"/>
      <c r="Q440" s="194"/>
      <c r="R440" s="194"/>
      <c r="S440" s="194"/>
      <c r="T440" s="195"/>
      <c r="AT440" s="189" t="s">
        <v>146</v>
      </c>
      <c r="AU440" s="189" t="s">
        <v>89</v>
      </c>
      <c r="AV440" s="14" t="s">
        <v>89</v>
      </c>
      <c r="AW440" s="14" t="s">
        <v>33</v>
      </c>
      <c r="AX440" s="14" t="s">
        <v>78</v>
      </c>
      <c r="AY440" s="189" t="s">
        <v>136</v>
      </c>
    </row>
    <row r="441" spans="1:65" s="16" customFormat="1" ht="10.199999999999999">
      <c r="B441" s="204"/>
      <c r="D441" s="177" t="s">
        <v>146</v>
      </c>
      <c r="E441" s="205" t="s">
        <v>1</v>
      </c>
      <c r="F441" s="206" t="s">
        <v>178</v>
      </c>
      <c r="H441" s="207">
        <v>23.44</v>
      </c>
      <c r="I441" s="208"/>
      <c r="L441" s="204"/>
      <c r="M441" s="209"/>
      <c r="N441" s="210"/>
      <c r="O441" s="210"/>
      <c r="P441" s="210"/>
      <c r="Q441" s="210"/>
      <c r="R441" s="210"/>
      <c r="S441" s="210"/>
      <c r="T441" s="211"/>
      <c r="AT441" s="205" t="s">
        <v>146</v>
      </c>
      <c r="AU441" s="205" t="s">
        <v>89</v>
      </c>
      <c r="AV441" s="16" t="s">
        <v>154</v>
      </c>
      <c r="AW441" s="16" t="s">
        <v>33</v>
      </c>
      <c r="AX441" s="16" t="s">
        <v>78</v>
      </c>
      <c r="AY441" s="205" t="s">
        <v>136</v>
      </c>
    </row>
    <row r="442" spans="1:65" s="13" customFormat="1" ht="10.199999999999999">
      <c r="B442" s="181"/>
      <c r="D442" s="177" t="s">
        <v>146</v>
      </c>
      <c r="E442" s="182" t="s">
        <v>1</v>
      </c>
      <c r="F442" s="183" t="s">
        <v>327</v>
      </c>
      <c r="H442" s="182" t="s">
        <v>1</v>
      </c>
      <c r="I442" s="184"/>
      <c r="L442" s="181"/>
      <c r="M442" s="185"/>
      <c r="N442" s="186"/>
      <c r="O442" s="186"/>
      <c r="P442" s="186"/>
      <c r="Q442" s="186"/>
      <c r="R442" s="186"/>
      <c r="S442" s="186"/>
      <c r="T442" s="187"/>
      <c r="AT442" s="182" t="s">
        <v>146</v>
      </c>
      <c r="AU442" s="182" t="s">
        <v>89</v>
      </c>
      <c r="AV442" s="13" t="s">
        <v>86</v>
      </c>
      <c r="AW442" s="13" t="s">
        <v>33</v>
      </c>
      <c r="AX442" s="13" t="s">
        <v>78</v>
      </c>
      <c r="AY442" s="182" t="s">
        <v>136</v>
      </c>
    </row>
    <row r="443" spans="1:65" s="14" customFormat="1" ht="10.199999999999999">
      <c r="B443" s="188"/>
      <c r="D443" s="177" t="s">
        <v>146</v>
      </c>
      <c r="E443" s="189" t="s">
        <v>1</v>
      </c>
      <c r="F443" s="190" t="s">
        <v>429</v>
      </c>
      <c r="H443" s="191">
        <v>42.256</v>
      </c>
      <c r="I443" s="192"/>
      <c r="L443" s="188"/>
      <c r="M443" s="193"/>
      <c r="N443" s="194"/>
      <c r="O443" s="194"/>
      <c r="P443" s="194"/>
      <c r="Q443" s="194"/>
      <c r="R443" s="194"/>
      <c r="S443" s="194"/>
      <c r="T443" s="195"/>
      <c r="AT443" s="189" t="s">
        <v>146</v>
      </c>
      <c r="AU443" s="189" t="s">
        <v>89</v>
      </c>
      <c r="AV443" s="14" t="s">
        <v>89</v>
      </c>
      <c r="AW443" s="14" t="s">
        <v>33</v>
      </c>
      <c r="AX443" s="14" t="s">
        <v>78</v>
      </c>
      <c r="AY443" s="189" t="s">
        <v>136</v>
      </c>
    </row>
    <row r="444" spans="1:65" s="16" customFormat="1" ht="10.199999999999999">
      <c r="B444" s="204"/>
      <c r="D444" s="177" t="s">
        <v>146</v>
      </c>
      <c r="E444" s="205" t="s">
        <v>1</v>
      </c>
      <c r="F444" s="206" t="s">
        <v>178</v>
      </c>
      <c r="H444" s="207">
        <v>42.256</v>
      </c>
      <c r="I444" s="208"/>
      <c r="L444" s="204"/>
      <c r="M444" s="209"/>
      <c r="N444" s="210"/>
      <c r="O444" s="210"/>
      <c r="P444" s="210"/>
      <c r="Q444" s="210"/>
      <c r="R444" s="210"/>
      <c r="S444" s="210"/>
      <c r="T444" s="211"/>
      <c r="AT444" s="205" t="s">
        <v>146</v>
      </c>
      <c r="AU444" s="205" t="s">
        <v>89</v>
      </c>
      <c r="AV444" s="16" t="s">
        <v>154</v>
      </c>
      <c r="AW444" s="16" t="s">
        <v>33</v>
      </c>
      <c r="AX444" s="16" t="s">
        <v>78</v>
      </c>
      <c r="AY444" s="205" t="s">
        <v>136</v>
      </c>
    </row>
    <row r="445" spans="1:65" s="15" customFormat="1" ht="10.199999999999999">
      <c r="B445" s="196"/>
      <c r="D445" s="177" t="s">
        <v>146</v>
      </c>
      <c r="E445" s="197" t="s">
        <v>1</v>
      </c>
      <c r="F445" s="198" t="s">
        <v>149</v>
      </c>
      <c r="H445" s="199">
        <v>2505.6610000000005</v>
      </c>
      <c r="I445" s="200"/>
      <c r="L445" s="196"/>
      <c r="M445" s="201"/>
      <c r="N445" s="202"/>
      <c r="O445" s="202"/>
      <c r="P445" s="202"/>
      <c r="Q445" s="202"/>
      <c r="R445" s="202"/>
      <c r="S445" s="202"/>
      <c r="T445" s="203"/>
      <c r="AT445" s="197" t="s">
        <v>146</v>
      </c>
      <c r="AU445" s="197" t="s">
        <v>89</v>
      </c>
      <c r="AV445" s="15" t="s">
        <v>142</v>
      </c>
      <c r="AW445" s="15" t="s">
        <v>33</v>
      </c>
      <c r="AX445" s="15" t="s">
        <v>78</v>
      </c>
      <c r="AY445" s="197" t="s">
        <v>136</v>
      </c>
    </row>
    <row r="446" spans="1:65" s="14" customFormat="1" ht="10.199999999999999">
      <c r="B446" s="188"/>
      <c r="D446" s="177" t="s">
        <v>146</v>
      </c>
      <c r="E446" s="189" t="s">
        <v>1</v>
      </c>
      <c r="F446" s="190" t="s">
        <v>430</v>
      </c>
      <c r="H446" s="191">
        <v>2505.6</v>
      </c>
      <c r="I446" s="192"/>
      <c r="L446" s="188"/>
      <c r="M446" s="193"/>
      <c r="N446" s="194"/>
      <c r="O446" s="194"/>
      <c r="P446" s="194"/>
      <c r="Q446" s="194"/>
      <c r="R446" s="194"/>
      <c r="S446" s="194"/>
      <c r="T446" s="195"/>
      <c r="AT446" s="189" t="s">
        <v>146</v>
      </c>
      <c r="AU446" s="189" t="s">
        <v>89</v>
      </c>
      <c r="AV446" s="14" t="s">
        <v>89</v>
      </c>
      <c r="AW446" s="14" t="s">
        <v>33</v>
      </c>
      <c r="AX446" s="14" t="s">
        <v>86</v>
      </c>
      <c r="AY446" s="189" t="s">
        <v>136</v>
      </c>
    </row>
    <row r="447" spans="1:65" s="2" customFormat="1" ht="16.5" customHeight="1">
      <c r="A447" s="33"/>
      <c r="B447" s="162"/>
      <c r="C447" s="163" t="s">
        <v>431</v>
      </c>
      <c r="D447" s="163" t="s">
        <v>138</v>
      </c>
      <c r="E447" s="164" t="s">
        <v>432</v>
      </c>
      <c r="F447" s="165" t="s">
        <v>433</v>
      </c>
      <c r="G447" s="166" t="s">
        <v>141</v>
      </c>
      <c r="H447" s="167">
        <v>2161.6999999999998</v>
      </c>
      <c r="I447" s="168"/>
      <c r="J447" s="169">
        <f>ROUND(I447*H447,2)</f>
        <v>0</v>
      </c>
      <c r="K447" s="170"/>
      <c r="L447" s="34"/>
      <c r="M447" s="171" t="s">
        <v>1</v>
      </c>
      <c r="N447" s="172" t="s">
        <v>43</v>
      </c>
      <c r="O447" s="59"/>
      <c r="P447" s="173">
        <f>O447*H447</f>
        <v>0</v>
      </c>
      <c r="Q447" s="173">
        <v>0</v>
      </c>
      <c r="R447" s="173">
        <f>Q447*H447</f>
        <v>0</v>
      </c>
      <c r="S447" s="173">
        <v>0</v>
      </c>
      <c r="T447" s="174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5" t="s">
        <v>142</v>
      </c>
      <c r="AT447" s="175" t="s">
        <v>138</v>
      </c>
      <c r="AU447" s="175" t="s">
        <v>89</v>
      </c>
      <c r="AY447" s="18" t="s">
        <v>136</v>
      </c>
      <c r="BE447" s="176">
        <f>IF(N447="základní",J447,0)</f>
        <v>0</v>
      </c>
      <c r="BF447" s="176">
        <f>IF(N447="snížená",J447,0)</f>
        <v>0</v>
      </c>
      <c r="BG447" s="176">
        <f>IF(N447="zákl. přenesená",J447,0)</f>
        <v>0</v>
      </c>
      <c r="BH447" s="176">
        <f>IF(N447="sníž. přenesená",J447,0)</f>
        <v>0</v>
      </c>
      <c r="BI447" s="176">
        <f>IF(N447="nulová",J447,0)</f>
        <v>0</v>
      </c>
      <c r="BJ447" s="18" t="s">
        <v>86</v>
      </c>
      <c r="BK447" s="176">
        <f>ROUND(I447*H447,2)</f>
        <v>0</v>
      </c>
      <c r="BL447" s="18" t="s">
        <v>142</v>
      </c>
      <c r="BM447" s="175" t="s">
        <v>434</v>
      </c>
    </row>
    <row r="448" spans="1:65" s="2" customFormat="1" ht="19.2">
      <c r="A448" s="33"/>
      <c r="B448" s="34"/>
      <c r="C448" s="33"/>
      <c r="D448" s="177" t="s">
        <v>144</v>
      </c>
      <c r="E448" s="33"/>
      <c r="F448" s="178" t="s">
        <v>435</v>
      </c>
      <c r="G448" s="33"/>
      <c r="H448" s="33"/>
      <c r="I448" s="97"/>
      <c r="J448" s="33"/>
      <c r="K448" s="33"/>
      <c r="L448" s="34"/>
      <c r="M448" s="179"/>
      <c r="N448" s="180"/>
      <c r="O448" s="59"/>
      <c r="P448" s="59"/>
      <c r="Q448" s="59"/>
      <c r="R448" s="59"/>
      <c r="S448" s="59"/>
      <c r="T448" s="60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T448" s="18" t="s">
        <v>144</v>
      </c>
      <c r="AU448" s="18" t="s">
        <v>89</v>
      </c>
    </row>
    <row r="449" spans="1:65" s="14" customFormat="1" ht="10.199999999999999">
      <c r="B449" s="188"/>
      <c r="D449" s="177" t="s">
        <v>146</v>
      </c>
      <c r="E449" s="189" t="s">
        <v>1</v>
      </c>
      <c r="F449" s="190" t="s">
        <v>404</v>
      </c>
      <c r="H449" s="191">
        <v>2161.6999999999998</v>
      </c>
      <c r="I449" s="192"/>
      <c r="L449" s="188"/>
      <c r="M449" s="193"/>
      <c r="N449" s="194"/>
      <c r="O449" s="194"/>
      <c r="P449" s="194"/>
      <c r="Q449" s="194"/>
      <c r="R449" s="194"/>
      <c r="S449" s="194"/>
      <c r="T449" s="195"/>
      <c r="AT449" s="189" t="s">
        <v>146</v>
      </c>
      <c r="AU449" s="189" t="s">
        <v>89</v>
      </c>
      <c r="AV449" s="14" t="s">
        <v>89</v>
      </c>
      <c r="AW449" s="14" t="s">
        <v>33</v>
      </c>
      <c r="AX449" s="14" t="s">
        <v>86</v>
      </c>
      <c r="AY449" s="189" t="s">
        <v>136</v>
      </c>
    </row>
    <row r="450" spans="1:65" s="2" customFormat="1" ht="16.5" customHeight="1">
      <c r="A450" s="33"/>
      <c r="B450" s="162"/>
      <c r="C450" s="163" t="s">
        <v>7</v>
      </c>
      <c r="D450" s="163" t="s">
        <v>138</v>
      </c>
      <c r="E450" s="164" t="s">
        <v>436</v>
      </c>
      <c r="F450" s="165" t="s">
        <v>437</v>
      </c>
      <c r="G450" s="166" t="s">
        <v>141</v>
      </c>
      <c r="H450" s="167">
        <v>2505.6</v>
      </c>
      <c r="I450" s="168"/>
      <c r="J450" s="169">
        <f>ROUND(I450*H450,2)</f>
        <v>0</v>
      </c>
      <c r="K450" s="170"/>
      <c r="L450" s="34"/>
      <c r="M450" s="171" t="s">
        <v>1</v>
      </c>
      <c r="N450" s="172" t="s">
        <v>43</v>
      </c>
      <c r="O450" s="59"/>
      <c r="P450" s="173">
        <f>O450*H450</f>
        <v>0</v>
      </c>
      <c r="Q450" s="173">
        <v>0</v>
      </c>
      <c r="R450" s="173">
        <f>Q450*H450</f>
        <v>0</v>
      </c>
      <c r="S450" s="173">
        <v>0</v>
      </c>
      <c r="T450" s="174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75" t="s">
        <v>142</v>
      </c>
      <c r="AT450" s="175" t="s">
        <v>138</v>
      </c>
      <c r="AU450" s="175" t="s">
        <v>89</v>
      </c>
      <c r="AY450" s="18" t="s">
        <v>136</v>
      </c>
      <c r="BE450" s="176">
        <f>IF(N450="základní",J450,0)</f>
        <v>0</v>
      </c>
      <c r="BF450" s="176">
        <f>IF(N450="snížená",J450,0)</f>
        <v>0</v>
      </c>
      <c r="BG450" s="176">
        <f>IF(N450="zákl. přenesená",J450,0)</f>
        <v>0</v>
      </c>
      <c r="BH450" s="176">
        <f>IF(N450="sníž. přenesená",J450,0)</f>
        <v>0</v>
      </c>
      <c r="BI450" s="176">
        <f>IF(N450="nulová",J450,0)</f>
        <v>0</v>
      </c>
      <c r="BJ450" s="18" t="s">
        <v>86</v>
      </c>
      <c r="BK450" s="176">
        <f>ROUND(I450*H450,2)</f>
        <v>0</v>
      </c>
      <c r="BL450" s="18" t="s">
        <v>142</v>
      </c>
      <c r="BM450" s="175" t="s">
        <v>438</v>
      </c>
    </row>
    <row r="451" spans="1:65" s="2" customFormat="1" ht="19.2">
      <c r="A451" s="33"/>
      <c r="B451" s="34"/>
      <c r="C451" s="33"/>
      <c r="D451" s="177" t="s">
        <v>144</v>
      </c>
      <c r="E451" s="33"/>
      <c r="F451" s="178" t="s">
        <v>439</v>
      </c>
      <c r="G451" s="33"/>
      <c r="H451" s="33"/>
      <c r="I451" s="97"/>
      <c r="J451" s="33"/>
      <c r="K451" s="33"/>
      <c r="L451" s="34"/>
      <c r="M451" s="179"/>
      <c r="N451" s="180"/>
      <c r="O451" s="59"/>
      <c r="P451" s="59"/>
      <c r="Q451" s="59"/>
      <c r="R451" s="59"/>
      <c r="S451" s="59"/>
      <c r="T451" s="60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T451" s="18" t="s">
        <v>144</v>
      </c>
      <c r="AU451" s="18" t="s">
        <v>89</v>
      </c>
    </row>
    <row r="452" spans="1:65" s="14" customFormat="1" ht="10.199999999999999">
      <c r="B452" s="188"/>
      <c r="D452" s="177" t="s">
        <v>146</v>
      </c>
      <c r="E452" s="189" t="s">
        <v>1</v>
      </c>
      <c r="F452" s="190" t="s">
        <v>430</v>
      </c>
      <c r="H452" s="191">
        <v>2505.6</v>
      </c>
      <c r="I452" s="192"/>
      <c r="L452" s="188"/>
      <c r="M452" s="193"/>
      <c r="N452" s="194"/>
      <c r="O452" s="194"/>
      <c r="P452" s="194"/>
      <c r="Q452" s="194"/>
      <c r="R452" s="194"/>
      <c r="S452" s="194"/>
      <c r="T452" s="195"/>
      <c r="AT452" s="189" t="s">
        <v>146</v>
      </c>
      <c r="AU452" s="189" t="s">
        <v>89</v>
      </c>
      <c r="AV452" s="14" t="s">
        <v>89</v>
      </c>
      <c r="AW452" s="14" t="s">
        <v>33</v>
      </c>
      <c r="AX452" s="14" t="s">
        <v>86</v>
      </c>
      <c r="AY452" s="189" t="s">
        <v>136</v>
      </c>
    </row>
    <row r="453" spans="1:65" s="2" customFormat="1" ht="16.5" customHeight="1">
      <c r="A453" s="33"/>
      <c r="B453" s="162"/>
      <c r="C453" s="163" t="s">
        <v>440</v>
      </c>
      <c r="D453" s="163" t="s">
        <v>138</v>
      </c>
      <c r="E453" s="164" t="s">
        <v>441</v>
      </c>
      <c r="F453" s="165" t="s">
        <v>442</v>
      </c>
      <c r="G453" s="166" t="s">
        <v>256</v>
      </c>
      <c r="H453" s="167">
        <v>133.6</v>
      </c>
      <c r="I453" s="168"/>
      <c r="J453" s="169">
        <f>ROUND(I453*H453,2)</f>
        <v>0</v>
      </c>
      <c r="K453" s="170"/>
      <c r="L453" s="34"/>
      <c r="M453" s="171" t="s">
        <v>1</v>
      </c>
      <c r="N453" s="172" t="s">
        <v>43</v>
      </c>
      <c r="O453" s="59"/>
      <c r="P453" s="173">
        <f>O453*H453</f>
        <v>0</v>
      </c>
      <c r="Q453" s="173">
        <v>0</v>
      </c>
      <c r="R453" s="173">
        <f>Q453*H453</f>
        <v>0</v>
      </c>
      <c r="S453" s="173">
        <v>0</v>
      </c>
      <c r="T453" s="174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75" t="s">
        <v>142</v>
      </c>
      <c r="AT453" s="175" t="s">
        <v>138</v>
      </c>
      <c r="AU453" s="175" t="s">
        <v>89</v>
      </c>
      <c r="AY453" s="18" t="s">
        <v>136</v>
      </c>
      <c r="BE453" s="176">
        <f>IF(N453="základní",J453,0)</f>
        <v>0</v>
      </c>
      <c r="BF453" s="176">
        <f>IF(N453="snížená",J453,0)</f>
        <v>0</v>
      </c>
      <c r="BG453" s="176">
        <f>IF(N453="zákl. přenesená",J453,0)</f>
        <v>0</v>
      </c>
      <c r="BH453" s="176">
        <f>IF(N453="sníž. přenesená",J453,0)</f>
        <v>0</v>
      </c>
      <c r="BI453" s="176">
        <f>IF(N453="nulová",J453,0)</f>
        <v>0</v>
      </c>
      <c r="BJ453" s="18" t="s">
        <v>86</v>
      </c>
      <c r="BK453" s="176">
        <f>ROUND(I453*H453,2)</f>
        <v>0</v>
      </c>
      <c r="BL453" s="18" t="s">
        <v>142</v>
      </c>
      <c r="BM453" s="175" t="s">
        <v>443</v>
      </c>
    </row>
    <row r="454" spans="1:65" s="2" customFormat="1" ht="19.2">
      <c r="A454" s="33"/>
      <c r="B454" s="34"/>
      <c r="C454" s="33"/>
      <c r="D454" s="177" t="s">
        <v>144</v>
      </c>
      <c r="E454" s="33"/>
      <c r="F454" s="178" t="s">
        <v>444</v>
      </c>
      <c r="G454" s="33"/>
      <c r="H454" s="33"/>
      <c r="I454" s="97"/>
      <c r="J454" s="33"/>
      <c r="K454" s="33"/>
      <c r="L454" s="34"/>
      <c r="M454" s="179"/>
      <c r="N454" s="180"/>
      <c r="O454" s="59"/>
      <c r="P454" s="59"/>
      <c r="Q454" s="59"/>
      <c r="R454" s="59"/>
      <c r="S454" s="59"/>
      <c r="T454" s="60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T454" s="18" t="s">
        <v>144</v>
      </c>
      <c r="AU454" s="18" t="s">
        <v>89</v>
      </c>
    </row>
    <row r="455" spans="1:65" s="13" customFormat="1" ht="10.199999999999999">
      <c r="B455" s="181"/>
      <c r="D455" s="177" t="s">
        <v>146</v>
      </c>
      <c r="E455" s="182" t="s">
        <v>1</v>
      </c>
      <c r="F455" s="183" t="s">
        <v>445</v>
      </c>
      <c r="H455" s="182" t="s">
        <v>1</v>
      </c>
      <c r="I455" s="184"/>
      <c r="L455" s="181"/>
      <c r="M455" s="185"/>
      <c r="N455" s="186"/>
      <c r="O455" s="186"/>
      <c r="P455" s="186"/>
      <c r="Q455" s="186"/>
      <c r="R455" s="186"/>
      <c r="S455" s="186"/>
      <c r="T455" s="187"/>
      <c r="AT455" s="182" t="s">
        <v>146</v>
      </c>
      <c r="AU455" s="182" t="s">
        <v>89</v>
      </c>
      <c r="AV455" s="13" t="s">
        <v>86</v>
      </c>
      <c r="AW455" s="13" t="s">
        <v>33</v>
      </c>
      <c r="AX455" s="13" t="s">
        <v>78</v>
      </c>
      <c r="AY455" s="182" t="s">
        <v>136</v>
      </c>
    </row>
    <row r="456" spans="1:65" s="14" customFormat="1" ht="10.199999999999999">
      <c r="B456" s="188"/>
      <c r="D456" s="177" t="s">
        <v>146</v>
      </c>
      <c r="E456" s="189" t="s">
        <v>1</v>
      </c>
      <c r="F456" s="190" t="s">
        <v>446</v>
      </c>
      <c r="H456" s="191">
        <v>133.6</v>
      </c>
      <c r="I456" s="192"/>
      <c r="L456" s="188"/>
      <c r="M456" s="193"/>
      <c r="N456" s="194"/>
      <c r="O456" s="194"/>
      <c r="P456" s="194"/>
      <c r="Q456" s="194"/>
      <c r="R456" s="194"/>
      <c r="S456" s="194"/>
      <c r="T456" s="195"/>
      <c r="AT456" s="189" t="s">
        <v>146</v>
      </c>
      <c r="AU456" s="189" t="s">
        <v>89</v>
      </c>
      <c r="AV456" s="14" t="s">
        <v>89</v>
      </c>
      <c r="AW456" s="14" t="s">
        <v>33</v>
      </c>
      <c r="AX456" s="14" t="s">
        <v>78</v>
      </c>
      <c r="AY456" s="189" t="s">
        <v>136</v>
      </c>
    </row>
    <row r="457" spans="1:65" s="15" customFormat="1" ht="10.199999999999999">
      <c r="B457" s="196"/>
      <c r="D457" s="177" t="s">
        <v>146</v>
      </c>
      <c r="E457" s="197" t="s">
        <v>1</v>
      </c>
      <c r="F457" s="198" t="s">
        <v>149</v>
      </c>
      <c r="H457" s="199">
        <v>133.6</v>
      </c>
      <c r="I457" s="200"/>
      <c r="L457" s="196"/>
      <c r="M457" s="201"/>
      <c r="N457" s="202"/>
      <c r="O457" s="202"/>
      <c r="P457" s="202"/>
      <c r="Q457" s="202"/>
      <c r="R457" s="202"/>
      <c r="S457" s="202"/>
      <c r="T457" s="203"/>
      <c r="AT457" s="197" t="s">
        <v>146</v>
      </c>
      <c r="AU457" s="197" t="s">
        <v>89</v>
      </c>
      <c r="AV457" s="15" t="s">
        <v>142</v>
      </c>
      <c r="AW457" s="15" t="s">
        <v>33</v>
      </c>
      <c r="AX457" s="15" t="s">
        <v>86</v>
      </c>
      <c r="AY457" s="197" t="s">
        <v>136</v>
      </c>
    </row>
    <row r="458" spans="1:65" s="2" customFormat="1" ht="16.5" customHeight="1">
      <c r="A458" s="33"/>
      <c r="B458" s="162"/>
      <c r="C458" s="163" t="s">
        <v>447</v>
      </c>
      <c r="D458" s="163" t="s">
        <v>138</v>
      </c>
      <c r="E458" s="164" t="s">
        <v>448</v>
      </c>
      <c r="F458" s="165" t="s">
        <v>449</v>
      </c>
      <c r="G458" s="166" t="s">
        <v>256</v>
      </c>
      <c r="H458" s="167">
        <v>1199.8</v>
      </c>
      <c r="I458" s="168"/>
      <c r="J458" s="169">
        <f>ROUND(I458*H458,2)</f>
        <v>0</v>
      </c>
      <c r="K458" s="170"/>
      <c r="L458" s="34"/>
      <c r="M458" s="171" t="s">
        <v>1</v>
      </c>
      <c r="N458" s="172" t="s">
        <v>43</v>
      </c>
      <c r="O458" s="59"/>
      <c r="P458" s="173">
        <f>O458*H458</f>
        <v>0</v>
      </c>
      <c r="Q458" s="173">
        <v>0</v>
      </c>
      <c r="R458" s="173">
        <f>Q458*H458</f>
        <v>0</v>
      </c>
      <c r="S458" s="173">
        <v>0</v>
      </c>
      <c r="T458" s="174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75" t="s">
        <v>142</v>
      </c>
      <c r="AT458" s="175" t="s">
        <v>138</v>
      </c>
      <c r="AU458" s="175" t="s">
        <v>89</v>
      </c>
      <c r="AY458" s="18" t="s">
        <v>136</v>
      </c>
      <c r="BE458" s="176">
        <f>IF(N458="základní",J458,0)</f>
        <v>0</v>
      </c>
      <c r="BF458" s="176">
        <f>IF(N458="snížená",J458,0)</f>
        <v>0</v>
      </c>
      <c r="BG458" s="176">
        <f>IF(N458="zákl. přenesená",J458,0)</f>
        <v>0</v>
      </c>
      <c r="BH458" s="176">
        <f>IF(N458="sníž. přenesená",J458,0)</f>
        <v>0</v>
      </c>
      <c r="BI458" s="176">
        <f>IF(N458="nulová",J458,0)</f>
        <v>0</v>
      </c>
      <c r="BJ458" s="18" t="s">
        <v>86</v>
      </c>
      <c r="BK458" s="176">
        <f>ROUND(I458*H458,2)</f>
        <v>0</v>
      </c>
      <c r="BL458" s="18" t="s">
        <v>142</v>
      </c>
      <c r="BM458" s="175" t="s">
        <v>450</v>
      </c>
    </row>
    <row r="459" spans="1:65" s="2" customFormat="1" ht="19.2">
      <c r="A459" s="33"/>
      <c r="B459" s="34"/>
      <c r="C459" s="33"/>
      <c r="D459" s="177" t="s">
        <v>144</v>
      </c>
      <c r="E459" s="33"/>
      <c r="F459" s="178" t="s">
        <v>451</v>
      </c>
      <c r="G459" s="33"/>
      <c r="H459" s="33"/>
      <c r="I459" s="97"/>
      <c r="J459" s="33"/>
      <c r="K459" s="33"/>
      <c r="L459" s="34"/>
      <c r="M459" s="179"/>
      <c r="N459" s="180"/>
      <c r="O459" s="59"/>
      <c r="P459" s="59"/>
      <c r="Q459" s="59"/>
      <c r="R459" s="59"/>
      <c r="S459" s="59"/>
      <c r="T459" s="60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T459" s="18" t="s">
        <v>144</v>
      </c>
      <c r="AU459" s="18" t="s">
        <v>89</v>
      </c>
    </row>
    <row r="460" spans="1:65" s="14" customFormat="1" ht="10.199999999999999">
      <c r="B460" s="188"/>
      <c r="D460" s="177" t="s">
        <v>146</v>
      </c>
      <c r="E460" s="189" t="s">
        <v>1</v>
      </c>
      <c r="F460" s="190" t="s">
        <v>452</v>
      </c>
      <c r="H460" s="191">
        <v>1199.8</v>
      </c>
      <c r="I460" s="192"/>
      <c r="L460" s="188"/>
      <c r="M460" s="193"/>
      <c r="N460" s="194"/>
      <c r="O460" s="194"/>
      <c r="P460" s="194"/>
      <c r="Q460" s="194"/>
      <c r="R460" s="194"/>
      <c r="S460" s="194"/>
      <c r="T460" s="195"/>
      <c r="AT460" s="189" t="s">
        <v>146</v>
      </c>
      <c r="AU460" s="189" t="s">
        <v>89</v>
      </c>
      <c r="AV460" s="14" t="s">
        <v>89</v>
      </c>
      <c r="AW460" s="14" t="s">
        <v>33</v>
      </c>
      <c r="AX460" s="14" t="s">
        <v>86</v>
      </c>
      <c r="AY460" s="189" t="s">
        <v>136</v>
      </c>
    </row>
    <row r="461" spans="1:65" s="2" customFormat="1" ht="21.75" customHeight="1">
      <c r="A461" s="33"/>
      <c r="B461" s="162"/>
      <c r="C461" s="163" t="s">
        <v>453</v>
      </c>
      <c r="D461" s="163" t="s">
        <v>138</v>
      </c>
      <c r="E461" s="164" t="s">
        <v>454</v>
      </c>
      <c r="F461" s="165" t="s">
        <v>455</v>
      </c>
      <c r="G461" s="166" t="s">
        <v>256</v>
      </c>
      <c r="H461" s="167">
        <v>23996</v>
      </c>
      <c r="I461" s="168"/>
      <c r="J461" s="169">
        <f>ROUND(I461*H461,2)</f>
        <v>0</v>
      </c>
      <c r="K461" s="170"/>
      <c r="L461" s="34"/>
      <c r="M461" s="171" t="s">
        <v>1</v>
      </c>
      <c r="N461" s="172" t="s">
        <v>43</v>
      </c>
      <c r="O461" s="59"/>
      <c r="P461" s="173">
        <f>O461*H461</f>
        <v>0</v>
      </c>
      <c r="Q461" s="173">
        <v>0</v>
      </c>
      <c r="R461" s="173">
        <f>Q461*H461</f>
        <v>0</v>
      </c>
      <c r="S461" s="173">
        <v>0</v>
      </c>
      <c r="T461" s="174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75" t="s">
        <v>142</v>
      </c>
      <c r="AT461" s="175" t="s">
        <v>138</v>
      </c>
      <c r="AU461" s="175" t="s">
        <v>89</v>
      </c>
      <c r="AY461" s="18" t="s">
        <v>136</v>
      </c>
      <c r="BE461" s="176">
        <f>IF(N461="základní",J461,0)</f>
        <v>0</v>
      </c>
      <c r="BF461" s="176">
        <f>IF(N461="snížená",J461,0)</f>
        <v>0</v>
      </c>
      <c r="BG461" s="176">
        <f>IF(N461="zákl. přenesená",J461,0)</f>
        <v>0</v>
      </c>
      <c r="BH461" s="176">
        <f>IF(N461="sníž. přenesená",J461,0)</f>
        <v>0</v>
      </c>
      <c r="BI461" s="176">
        <f>IF(N461="nulová",J461,0)</f>
        <v>0</v>
      </c>
      <c r="BJ461" s="18" t="s">
        <v>86</v>
      </c>
      <c r="BK461" s="176">
        <f>ROUND(I461*H461,2)</f>
        <v>0</v>
      </c>
      <c r="BL461" s="18" t="s">
        <v>142</v>
      </c>
      <c r="BM461" s="175" t="s">
        <v>456</v>
      </c>
    </row>
    <row r="462" spans="1:65" s="2" customFormat="1" ht="28.8">
      <c r="A462" s="33"/>
      <c r="B462" s="34"/>
      <c r="C462" s="33"/>
      <c r="D462" s="177" t="s">
        <v>144</v>
      </c>
      <c r="E462" s="33"/>
      <c r="F462" s="178" t="s">
        <v>457</v>
      </c>
      <c r="G462" s="33"/>
      <c r="H462" s="33"/>
      <c r="I462" s="97"/>
      <c r="J462" s="33"/>
      <c r="K462" s="33"/>
      <c r="L462" s="34"/>
      <c r="M462" s="179"/>
      <c r="N462" s="180"/>
      <c r="O462" s="59"/>
      <c r="P462" s="59"/>
      <c r="Q462" s="59"/>
      <c r="R462" s="59"/>
      <c r="S462" s="59"/>
      <c r="T462" s="60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T462" s="18" t="s">
        <v>144</v>
      </c>
      <c r="AU462" s="18" t="s">
        <v>89</v>
      </c>
    </row>
    <row r="463" spans="1:65" s="14" customFormat="1" ht="10.199999999999999">
      <c r="B463" s="188"/>
      <c r="D463" s="177" t="s">
        <v>146</v>
      </c>
      <c r="E463" s="189" t="s">
        <v>1</v>
      </c>
      <c r="F463" s="190" t="s">
        <v>458</v>
      </c>
      <c r="H463" s="191">
        <v>23996</v>
      </c>
      <c r="I463" s="192"/>
      <c r="L463" s="188"/>
      <c r="M463" s="193"/>
      <c r="N463" s="194"/>
      <c r="O463" s="194"/>
      <c r="P463" s="194"/>
      <c r="Q463" s="194"/>
      <c r="R463" s="194"/>
      <c r="S463" s="194"/>
      <c r="T463" s="195"/>
      <c r="AT463" s="189" t="s">
        <v>146</v>
      </c>
      <c r="AU463" s="189" t="s">
        <v>89</v>
      </c>
      <c r="AV463" s="14" t="s">
        <v>89</v>
      </c>
      <c r="AW463" s="14" t="s">
        <v>33</v>
      </c>
      <c r="AX463" s="14" t="s">
        <v>86</v>
      </c>
      <c r="AY463" s="189" t="s">
        <v>136</v>
      </c>
    </row>
    <row r="464" spans="1:65" s="2" customFormat="1" ht="16.5" customHeight="1">
      <c r="A464" s="33"/>
      <c r="B464" s="162"/>
      <c r="C464" s="163" t="s">
        <v>459</v>
      </c>
      <c r="D464" s="163" t="s">
        <v>138</v>
      </c>
      <c r="E464" s="164" t="s">
        <v>460</v>
      </c>
      <c r="F464" s="165" t="s">
        <v>461</v>
      </c>
      <c r="G464" s="166" t="s">
        <v>256</v>
      </c>
      <c r="H464" s="167">
        <v>133.6</v>
      </c>
      <c r="I464" s="168"/>
      <c r="J464" s="169">
        <f>ROUND(I464*H464,2)</f>
        <v>0</v>
      </c>
      <c r="K464" s="170"/>
      <c r="L464" s="34"/>
      <c r="M464" s="171" t="s">
        <v>1</v>
      </c>
      <c r="N464" s="172" t="s">
        <v>43</v>
      </c>
      <c r="O464" s="59"/>
      <c r="P464" s="173">
        <f>O464*H464</f>
        <v>0</v>
      </c>
      <c r="Q464" s="173">
        <v>0</v>
      </c>
      <c r="R464" s="173">
        <f>Q464*H464</f>
        <v>0</v>
      </c>
      <c r="S464" s="173">
        <v>0</v>
      </c>
      <c r="T464" s="174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5" t="s">
        <v>142</v>
      </c>
      <c r="AT464" s="175" t="s">
        <v>138</v>
      </c>
      <c r="AU464" s="175" t="s">
        <v>89</v>
      </c>
      <c r="AY464" s="18" t="s">
        <v>136</v>
      </c>
      <c r="BE464" s="176">
        <f>IF(N464="základní",J464,0)</f>
        <v>0</v>
      </c>
      <c r="BF464" s="176">
        <f>IF(N464="snížená",J464,0)</f>
        <v>0</v>
      </c>
      <c r="BG464" s="176">
        <f>IF(N464="zákl. přenesená",J464,0)</f>
        <v>0</v>
      </c>
      <c r="BH464" s="176">
        <f>IF(N464="sníž. přenesená",J464,0)</f>
        <v>0</v>
      </c>
      <c r="BI464" s="176">
        <f>IF(N464="nulová",J464,0)</f>
        <v>0</v>
      </c>
      <c r="BJ464" s="18" t="s">
        <v>86</v>
      </c>
      <c r="BK464" s="176">
        <f>ROUND(I464*H464,2)</f>
        <v>0</v>
      </c>
      <c r="BL464" s="18" t="s">
        <v>142</v>
      </c>
      <c r="BM464" s="175" t="s">
        <v>462</v>
      </c>
    </row>
    <row r="465" spans="1:65" s="2" customFormat="1" ht="19.2">
      <c r="A465" s="33"/>
      <c r="B465" s="34"/>
      <c r="C465" s="33"/>
      <c r="D465" s="177" t="s">
        <v>144</v>
      </c>
      <c r="E465" s="33"/>
      <c r="F465" s="178" t="s">
        <v>463</v>
      </c>
      <c r="G465" s="33"/>
      <c r="H465" s="33"/>
      <c r="I465" s="97"/>
      <c r="J465" s="33"/>
      <c r="K465" s="33"/>
      <c r="L465" s="34"/>
      <c r="M465" s="179"/>
      <c r="N465" s="180"/>
      <c r="O465" s="59"/>
      <c r="P465" s="59"/>
      <c r="Q465" s="59"/>
      <c r="R465" s="59"/>
      <c r="S465" s="59"/>
      <c r="T465" s="60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T465" s="18" t="s">
        <v>144</v>
      </c>
      <c r="AU465" s="18" t="s">
        <v>89</v>
      </c>
    </row>
    <row r="466" spans="1:65" s="14" customFormat="1" ht="10.199999999999999">
      <c r="B466" s="188"/>
      <c r="D466" s="177" t="s">
        <v>146</v>
      </c>
      <c r="E466" s="189" t="s">
        <v>1</v>
      </c>
      <c r="F466" s="190" t="s">
        <v>464</v>
      </c>
      <c r="H466" s="191">
        <v>133.6</v>
      </c>
      <c r="I466" s="192"/>
      <c r="L466" s="188"/>
      <c r="M466" s="193"/>
      <c r="N466" s="194"/>
      <c r="O466" s="194"/>
      <c r="P466" s="194"/>
      <c r="Q466" s="194"/>
      <c r="R466" s="194"/>
      <c r="S466" s="194"/>
      <c r="T466" s="195"/>
      <c r="AT466" s="189" t="s">
        <v>146</v>
      </c>
      <c r="AU466" s="189" t="s">
        <v>89</v>
      </c>
      <c r="AV466" s="14" t="s">
        <v>89</v>
      </c>
      <c r="AW466" s="14" t="s">
        <v>33</v>
      </c>
      <c r="AX466" s="14" t="s">
        <v>78</v>
      </c>
      <c r="AY466" s="189" t="s">
        <v>136</v>
      </c>
    </row>
    <row r="467" spans="1:65" s="15" customFormat="1" ht="10.199999999999999">
      <c r="B467" s="196"/>
      <c r="D467" s="177" t="s">
        <v>146</v>
      </c>
      <c r="E467" s="197" t="s">
        <v>1</v>
      </c>
      <c r="F467" s="198" t="s">
        <v>149</v>
      </c>
      <c r="H467" s="199">
        <v>133.6</v>
      </c>
      <c r="I467" s="200"/>
      <c r="L467" s="196"/>
      <c r="M467" s="201"/>
      <c r="N467" s="202"/>
      <c r="O467" s="202"/>
      <c r="P467" s="202"/>
      <c r="Q467" s="202"/>
      <c r="R467" s="202"/>
      <c r="S467" s="202"/>
      <c r="T467" s="203"/>
      <c r="AT467" s="197" t="s">
        <v>146</v>
      </c>
      <c r="AU467" s="197" t="s">
        <v>89</v>
      </c>
      <c r="AV467" s="15" t="s">
        <v>142</v>
      </c>
      <c r="AW467" s="15" t="s">
        <v>33</v>
      </c>
      <c r="AX467" s="15" t="s">
        <v>86</v>
      </c>
      <c r="AY467" s="197" t="s">
        <v>136</v>
      </c>
    </row>
    <row r="468" spans="1:65" s="2" customFormat="1" ht="16.5" customHeight="1">
      <c r="A468" s="33"/>
      <c r="B468" s="162"/>
      <c r="C468" s="163" t="s">
        <v>465</v>
      </c>
      <c r="D468" s="163" t="s">
        <v>138</v>
      </c>
      <c r="E468" s="164" t="s">
        <v>466</v>
      </c>
      <c r="F468" s="165" t="s">
        <v>467</v>
      </c>
      <c r="G468" s="166" t="s">
        <v>468</v>
      </c>
      <c r="H468" s="167">
        <v>2399.1999999999998</v>
      </c>
      <c r="I468" s="168"/>
      <c r="J468" s="169">
        <f>ROUND(I468*H468,2)</f>
        <v>0</v>
      </c>
      <c r="K468" s="170"/>
      <c r="L468" s="34"/>
      <c r="M468" s="171" t="s">
        <v>1</v>
      </c>
      <c r="N468" s="172" t="s">
        <v>43</v>
      </c>
      <c r="O468" s="59"/>
      <c r="P468" s="173">
        <f>O468*H468</f>
        <v>0</v>
      </c>
      <c r="Q468" s="173">
        <v>0</v>
      </c>
      <c r="R468" s="173">
        <f>Q468*H468</f>
        <v>0</v>
      </c>
      <c r="S468" s="173">
        <v>0</v>
      </c>
      <c r="T468" s="174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75" t="s">
        <v>142</v>
      </c>
      <c r="AT468" s="175" t="s">
        <v>138</v>
      </c>
      <c r="AU468" s="175" t="s">
        <v>89</v>
      </c>
      <c r="AY468" s="18" t="s">
        <v>136</v>
      </c>
      <c r="BE468" s="176">
        <f>IF(N468="základní",J468,0)</f>
        <v>0</v>
      </c>
      <c r="BF468" s="176">
        <f>IF(N468="snížená",J468,0)</f>
        <v>0</v>
      </c>
      <c r="BG468" s="176">
        <f>IF(N468="zákl. přenesená",J468,0)</f>
        <v>0</v>
      </c>
      <c r="BH468" s="176">
        <f>IF(N468="sníž. přenesená",J468,0)</f>
        <v>0</v>
      </c>
      <c r="BI468" s="176">
        <f>IF(N468="nulová",J468,0)</f>
        <v>0</v>
      </c>
      <c r="BJ468" s="18" t="s">
        <v>86</v>
      </c>
      <c r="BK468" s="176">
        <f>ROUND(I468*H468,2)</f>
        <v>0</v>
      </c>
      <c r="BL468" s="18" t="s">
        <v>142</v>
      </c>
      <c r="BM468" s="175" t="s">
        <v>469</v>
      </c>
    </row>
    <row r="469" spans="1:65" s="2" customFormat="1" ht="19.2">
      <c r="A469" s="33"/>
      <c r="B469" s="34"/>
      <c r="C469" s="33"/>
      <c r="D469" s="177" t="s">
        <v>144</v>
      </c>
      <c r="E469" s="33"/>
      <c r="F469" s="178" t="s">
        <v>470</v>
      </c>
      <c r="G469" s="33"/>
      <c r="H469" s="33"/>
      <c r="I469" s="97"/>
      <c r="J469" s="33"/>
      <c r="K469" s="33"/>
      <c r="L469" s="34"/>
      <c r="M469" s="179"/>
      <c r="N469" s="180"/>
      <c r="O469" s="59"/>
      <c r="P469" s="59"/>
      <c r="Q469" s="59"/>
      <c r="R469" s="59"/>
      <c r="S469" s="59"/>
      <c r="T469" s="60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T469" s="18" t="s">
        <v>144</v>
      </c>
      <c r="AU469" s="18" t="s">
        <v>89</v>
      </c>
    </row>
    <row r="470" spans="1:65" s="14" customFormat="1" ht="10.199999999999999">
      <c r="B470" s="188"/>
      <c r="D470" s="177" t="s">
        <v>146</v>
      </c>
      <c r="E470" s="189" t="s">
        <v>1</v>
      </c>
      <c r="F470" s="190" t="s">
        <v>471</v>
      </c>
      <c r="H470" s="191">
        <v>2399.1999999999998</v>
      </c>
      <c r="I470" s="192"/>
      <c r="L470" s="188"/>
      <c r="M470" s="193"/>
      <c r="N470" s="194"/>
      <c r="O470" s="194"/>
      <c r="P470" s="194"/>
      <c r="Q470" s="194"/>
      <c r="R470" s="194"/>
      <c r="S470" s="194"/>
      <c r="T470" s="195"/>
      <c r="AT470" s="189" t="s">
        <v>146</v>
      </c>
      <c r="AU470" s="189" t="s">
        <v>89</v>
      </c>
      <c r="AV470" s="14" t="s">
        <v>89</v>
      </c>
      <c r="AW470" s="14" t="s">
        <v>33</v>
      </c>
      <c r="AX470" s="14" t="s">
        <v>86</v>
      </c>
      <c r="AY470" s="189" t="s">
        <v>136</v>
      </c>
    </row>
    <row r="471" spans="1:65" s="2" customFormat="1" ht="16.5" customHeight="1">
      <c r="A471" s="33"/>
      <c r="B471" s="162"/>
      <c r="C471" s="163" t="s">
        <v>472</v>
      </c>
      <c r="D471" s="163" t="s">
        <v>138</v>
      </c>
      <c r="E471" s="164" t="s">
        <v>473</v>
      </c>
      <c r="F471" s="165" t="s">
        <v>474</v>
      </c>
      <c r="G471" s="166" t="s">
        <v>256</v>
      </c>
      <c r="H471" s="167">
        <v>1199.5999999999999</v>
      </c>
      <c r="I471" s="168"/>
      <c r="J471" s="169">
        <f>ROUND(I471*H471,2)</f>
        <v>0</v>
      </c>
      <c r="K471" s="170"/>
      <c r="L471" s="34"/>
      <c r="M471" s="171" t="s">
        <v>1</v>
      </c>
      <c r="N471" s="172" t="s">
        <v>43</v>
      </c>
      <c r="O471" s="59"/>
      <c r="P471" s="173">
        <f>O471*H471</f>
        <v>0</v>
      </c>
      <c r="Q471" s="173">
        <v>0</v>
      </c>
      <c r="R471" s="173">
        <f>Q471*H471</f>
        <v>0</v>
      </c>
      <c r="S471" s="173">
        <v>0</v>
      </c>
      <c r="T471" s="174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75" t="s">
        <v>142</v>
      </c>
      <c r="AT471" s="175" t="s">
        <v>138</v>
      </c>
      <c r="AU471" s="175" t="s">
        <v>89</v>
      </c>
      <c r="AY471" s="18" t="s">
        <v>136</v>
      </c>
      <c r="BE471" s="176">
        <f>IF(N471="základní",J471,0)</f>
        <v>0</v>
      </c>
      <c r="BF471" s="176">
        <f>IF(N471="snížená",J471,0)</f>
        <v>0</v>
      </c>
      <c r="BG471" s="176">
        <f>IF(N471="zákl. přenesená",J471,0)</f>
        <v>0</v>
      </c>
      <c r="BH471" s="176">
        <f>IF(N471="sníž. přenesená",J471,0)</f>
        <v>0</v>
      </c>
      <c r="BI471" s="176">
        <f>IF(N471="nulová",J471,0)</f>
        <v>0</v>
      </c>
      <c r="BJ471" s="18" t="s">
        <v>86</v>
      </c>
      <c r="BK471" s="176">
        <f>ROUND(I471*H471,2)</f>
        <v>0</v>
      </c>
      <c r="BL471" s="18" t="s">
        <v>142</v>
      </c>
      <c r="BM471" s="175" t="s">
        <v>475</v>
      </c>
    </row>
    <row r="472" spans="1:65" s="2" customFormat="1" ht="10.199999999999999">
      <c r="A472" s="33"/>
      <c r="B472" s="34"/>
      <c r="C472" s="33"/>
      <c r="D472" s="177" t="s">
        <v>144</v>
      </c>
      <c r="E472" s="33"/>
      <c r="F472" s="178" t="s">
        <v>476</v>
      </c>
      <c r="G472" s="33"/>
      <c r="H472" s="33"/>
      <c r="I472" s="97"/>
      <c r="J472" s="33"/>
      <c r="K472" s="33"/>
      <c r="L472" s="34"/>
      <c r="M472" s="179"/>
      <c r="N472" s="180"/>
      <c r="O472" s="59"/>
      <c r="P472" s="59"/>
      <c r="Q472" s="59"/>
      <c r="R472" s="59"/>
      <c r="S472" s="59"/>
      <c r="T472" s="60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T472" s="18" t="s">
        <v>144</v>
      </c>
      <c r="AU472" s="18" t="s">
        <v>89</v>
      </c>
    </row>
    <row r="473" spans="1:65" s="14" customFormat="1" ht="10.199999999999999">
      <c r="B473" s="188"/>
      <c r="D473" s="177" t="s">
        <v>146</v>
      </c>
      <c r="E473" s="189" t="s">
        <v>1</v>
      </c>
      <c r="F473" s="190" t="s">
        <v>477</v>
      </c>
      <c r="H473" s="191">
        <v>1199.5999999999999</v>
      </c>
      <c r="I473" s="192"/>
      <c r="L473" s="188"/>
      <c r="M473" s="193"/>
      <c r="N473" s="194"/>
      <c r="O473" s="194"/>
      <c r="P473" s="194"/>
      <c r="Q473" s="194"/>
      <c r="R473" s="194"/>
      <c r="S473" s="194"/>
      <c r="T473" s="195"/>
      <c r="AT473" s="189" t="s">
        <v>146</v>
      </c>
      <c r="AU473" s="189" t="s">
        <v>89</v>
      </c>
      <c r="AV473" s="14" t="s">
        <v>89</v>
      </c>
      <c r="AW473" s="14" t="s">
        <v>33</v>
      </c>
      <c r="AX473" s="14" t="s">
        <v>86</v>
      </c>
      <c r="AY473" s="189" t="s">
        <v>136</v>
      </c>
    </row>
    <row r="474" spans="1:65" s="2" customFormat="1" ht="16.5" customHeight="1">
      <c r="A474" s="33"/>
      <c r="B474" s="162"/>
      <c r="C474" s="163" t="s">
        <v>478</v>
      </c>
      <c r="D474" s="163" t="s">
        <v>138</v>
      </c>
      <c r="E474" s="164" t="s">
        <v>479</v>
      </c>
      <c r="F474" s="165" t="s">
        <v>480</v>
      </c>
      <c r="G474" s="166" t="s">
        <v>256</v>
      </c>
      <c r="H474" s="167">
        <v>2470.5</v>
      </c>
      <c r="I474" s="168"/>
      <c r="J474" s="169">
        <f>ROUND(I474*H474,2)</f>
        <v>0</v>
      </c>
      <c r="K474" s="170"/>
      <c r="L474" s="34"/>
      <c r="M474" s="171" t="s">
        <v>1</v>
      </c>
      <c r="N474" s="172" t="s">
        <v>43</v>
      </c>
      <c r="O474" s="59"/>
      <c r="P474" s="173">
        <f>O474*H474</f>
        <v>0</v>
      </c>
      <c r="Q474" s="173">
        <v>0</v>
      </c>
      <c r="R474" s="173">
        <f>Q474*H474</f>
        <v>0</v>
      </c>
      <c r="S474" s="173">
        <v>0</v>
      </c>
      <c r="T474" s="174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75" t="s">
        <v>142</v>
      </c>
      <c r="AT474" s="175" t="s">
        <v>138</v>
      </c>
      <c r="AU474" s="175" t="s">
        <v>89</v>
      </c>
      <c r="AY474" s="18" t="s">
        <v>136</v>
      </c>
      <c r="BE474" s="176">
        <f>IF(N474="základní",J474,0)</f>
        <v>0</v>
      </c>
      <c r="BF474" s="176">
        <f>IF(N474="snížená",J474,0)</f>
        <v>0</v>
      </c>
      <c r="BG474" s="176">
        <f>IF(N474="zákl. přenesená",J474,0)</f>
        <v>0</v>
      </c>
      <c r="BH474" s="176">
        <f>IF(N474="sníž. přenesená",J474,0)</f>
        <v>0</v>
      </c>
      <c r="BI474" s="176">
        <f>IF(N474="nulová",J474,0)</f>
        <v>0</v>
      </c>
      <c r="BJ474" s="18" t="s">
        <v>86</v>
      </c>
      <c r="BK474" s="176">
        <f>ROUND(I474*H474,2)</f>
        <v>0</v>
      </c>
      <c r="BL474" s="18" t="s">
        <v>142</v>
      </c>
      <c r="BM474" s="175" t="s">
        <v>481</v>
      </c>
    </row>
    <row r="475" spans="1:65" s="2" customFormat="1" ht="19.2">
      <c r="A475" s="33"/>
      <c r="B475" s="34"/>
      <c r="C475" s="33"/>
      <c r="D475" s="177" t="s">
        <v>144</v>
      </c>
      <c r="E475" s="33"/>
      <c r="F475" s="178" t="s">
        <v>482</v>
      </c>
      <c r="G475" s="33"/>
      <c r="H475" s="33"/>
      <c r="I475" s="97"/>
      <c r="J475" s="33"/>
      <c r="K475" s="33"/>
      <c r="L475" s="34"/>
      <c r="M475" s="179"/>
      <c r="N475" s="180"/>
      <c r="O475" s="59"/>
      <c r="P475" s="59"/>
      <c r="Q475" s="59"/>
      <c r="R475" s="59"/>
      <c r="S475" s="59"/>
      <c r="T475" s="60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T475" s="18" t="s">
        <v>144</v>
      </c>
      <c r="AU475" s="18" t="s">
        <v>89</v>
      </c>
    </row>
    <row r="476" spans="1:65" s="14" customFormat="1" ht="10.199999999999999">
      <c r="B476" s="188"/>
      <c r="D476" s="177" t="s">
        <v>146</v>
      </c>
      <c r="E476" s="189" t="s">
        <v>1</v>
      </c>
      <c r="F476" s="190" t="s">
        <v>337</v>
      </c>
      <c r="H476" s="191">
        <v>3670.3</v>
      </c>
      <c r="I476" s="192"/>
      <c r="L476" s="188"/>
      <c r="M476" s="193"/>
      <c r="N476" s="194"/>
      <c r="O476" s="194"/>
      <c r="P476" s="194"/>
      <c r="Q476" s="194"/>
      <c r="R476" s="194"/>
      <c r="S476" s="194"/>
      <c r="T476" s="195"/>
      <c r="AT476" s="189" t="s">
        <v>146</v>
      </c>
      <c r="AU476" s="189" t="s">
        <v>89</v>
      </c>
      <c r="AV476" s="14" t="s">
        <v>89</v>
      </c>
      <c r="AW476" s="14" t="s">
        <v>33</v>
      </c>
      <c r="AX476" s="14" t="s">
        <v>78</v>
      </c>
      <c r="AY476" s="189" t="s">
        <v>136</v>
      </c>
    </row>
    <row r="477" spans="1:65" s="14" customFormat="1" ht="10.199999999999999">
      <c r="B477" s="188"/>
      <c r="D477" s="177" t="s">
        <v>146</v>
      </c>
      <c r="E477" s="189" t="s">
        <v>1</v>
      </c>
      <c r="F477" s="190" t="s">
        <v>483</v>
      </c>
      <c r="H477" s="191">
        <v>-835.5</v>
      </c>
      <c r="I477" s="192"/>
      <c r="L477" s="188"/>
      <c r="M477" s="193"/>
      <c r="N477" s="194"/>
      <c r="O477" s="194"/>
      <c r="P477" s="194"/>
      <c r="Q477" s="194"/>
      <c r="R477" s="194"/>
      <c r="S477" s="194"/>
      <c r="T477" s="195"/>
      <c r="AT477" s="189" t="s">
        <v>146</v>
      </c>
      <c r="AU477" s="189" t="s">
        <v>89</v>
      </c>
      <c r="AV477" s="14" t="s">
        <v>89</v>
      </c>
      <c r="AW477" s="14" t="s">
        <v>33</v>
      </c>
      <c r="AX477" s="14" t="s">
        <v>78</v>
      </c>
      <c r="AY477" s="189" t="s">
        <v>136</v>
      </c>
    </row>
    <row r="478" spans="1:65" s="14" customFormat="1" ht="10.199999999999999">
      <c r="B478" s="188"/>
      <c r="D478" s="177" t="s">
        <v>146</v>
      </c>
      <c r="E478" s="189" t="s">
        <v>1</v>
      </c>
      <c r="F478" s="190" t="s">
        <v>484</v>
      </c>
      <c r="H478" s="191">
        <v>-131</v>
      </c>
      <c r="I478" s="192"/>
      <c r="L478" s="188"/>
      <c r="M478" s="193"/>
      <c r="N478" s="194"/>
      <c r="O478" s="194"/>
      <c r="P478" s="194"/>
      <c r="Q478" s="194"/>
      <c r="R478" s="194"/>
      <c r="S478" s="194"/>
      <c r="T478" s="195"/>
      <c r="AT478" s="189" t="s">
        <v>146</v>
      </c>
      <c r="AU478" s="189" t="s">
        <v>89</v>
      </c>
      <c r="AV478" s="14" t="s">
        <v>89</v>
      </c>
      <c r="AW478" s="14" t="s">
        <v>33</v>
      </c>
      <c r="AX478" s="14" t="s">
        <v>78</v>
      </c>
      <c r="AY478" s="189" t="s">
        <v>136</v>
      </c>
    </row>
    <row r="479" spans="1:65" s="14" customFormat="1" ht="10.199999999999999">
      <c r="B479" s="188"/>
      <c r="D479" s="177" t="s">
        <v>146</v>
      </c>
      <c r="E479" s="189" t="s">
        <v>1</v>
      </c>
      <c r="F479" s="190" t="s">
        <v>485</v>
      </c>
      <c r="H479" s="191">
        <v>-1.996</v>
      </c>
      <c r="I479" s="192"/>
      <c r="L479" s="188"/>
      <c r="M479" s="193"/>
      <c r="N479" s="194"/>
      <c r="O479" s="194"/>
      <c r="P479" s="194"/>
      <c r="Q479" s="194"/>
      <c r="R479" s="194"/>
      <c r="S479" s="194"/>
      <c r="T479" s="195"/>
      <c r="AT479" s="189" t="s">
        <v>146</v>
      </c>
      <c r="AU479" s="189" t="s">
        <v>89</v>
      </c>
      <c r="AV479" s="14" t="s">
        <v>89</v>
      </c>
      <c r="AW479" s="14" t="s">
        <v>33</v>
      </c>
      <c r="AX479" s="14" t="s">
        <v>78</v>
      </c>
      <c r="AY479" s="189" t="s">
        <v>136</v>
      </c>
    </row>
    <row r="480" spans="1:65" s="14" customFormat="1" ht="10.199999999999999">
      <c r="B480" s="188"/>
      <c r="D480" s="177" t="s">
        <v>146</v>
      </c>
      <c r="E480" s="189" t="s">
        <v>1</v>
      </c>
      <c r="F480" s="190" t="s">
        <v>486</v>
      </c>
      <c r="H480" s="191">
        <v>-7.4489999999999998</v>
      </c>
      <c r="I480" s="192"/>
      <c r="L480" s="188"/>
      <c r="M480" s="193"/>
      <c r="N480" s="194"/>
      <c r="O480" s="194"/>
      <c r="P480" s="194"/>
      <c r="Q480" s="194"/>
      <c r="R480" s="194"/>
      <c r="S480" s="194"/>
      <c r="T480" s="195"/>
      <c r="AT480" s="189" t="s">
        <v>146</v>
      </c>
      <c r="AU480" s="189" t="s">
        <v>89</v>
      </c>
      <c r="AV480" s="14" t="s">
        <v>89</v>
      </c>
      <c r="AW480" s="14" t="s">
        <v>33</v>
      </c>
      <c r="AX480" s="14" t="s">
        <v>78</v>
      </c>
      <c r="AY480" s="189" t="s">
        <v>136</v>
      </c>
    </row>
    <row r="481" spans="1:65" s="14" customFormat="1" ht="10.199999999999999">
      <c r="B481" s="188"/>
      <c r="D481" s="177" t="s">
        <v>146</v>
      </c>
      <c r="E481" s="189" t="s">
        <v>1</v>
      </c>
      <c r="F481" s="190" t="s">
        <v>487</v>
      </c>
      <c r="H481" s="191">
        <v>-15.231999999999999</v>
      </c>
      <c r="I481" s="192"/>
      <c r="L481" s="188"/>
      <c r="M481" s="193"/>
      <c r="N481" s="194"/>
      <c r="O481" s="194"/>
      <c r="P481" s="194"/>
      <c r="Q481" s="194"/>
      <c r="R481" s="194"/>
      <c r="S481" s="194"/>
      <c r="T481" s="195"/>
      <c r="AT481" s="189" t="s">
        <v>146</v>
      </c>
      <c r="AU481" s="189" t="s">
        <v>89</v>
      </c>
      <c r="AV481" s="14" t="s">
        <v>89</v>
      </c>
      <c r="AW481" s="14" t="s">
        <v>33</v>
      </c>
      <c r="AX481" s="14" t="s">
        <v>78</v>
      </c>
      <c r="AY481" s="189" t="s">
        <v>136</v>
      </c>
    </row>
    <row r="482" spans="1:65" s="14" customFormat="1" ht="10.199999999999999">
      <c r="B482" s="188"/>
      <c r="D482" s="177" t="s">
        <v>146</v>
      </c>
      <c r="E482" s="189" t="s">
        <v>1</v>
      </c>
      <c r="F482" s="190" t="s">
        <v>488</v>
      </c>
      <c r="H482" s="191">
        <v>-4.8</v>
      </c>
      <c r="I482" s="192"/>
      <c r="L482" s="188"/>
      <c r="M482" s="193"/>
      <c r="N482" s="194"/>
      <c r="O482" s="194"/>
      <c r="P482" s="194"/>
      <c r="Q482" s="194"/>
      <c r="R482" s="194"/>
      <c r="S482" s="194"/>
      <c r="T482" s="195"/>
      <c r="AT482" s="189" t="s">
        <v>146</v>
      </c>
      <c r="AU482" s="189" t="s">
        <v>89</v>
      </c>
      <c r="AV482" s="14" t="s">
        <v>89</v>
      </c>
      <c r="AW482" s="14" t="s">
        <v>33</v>
      </c>
      <c r="AX482" s="14" t="s">
        <v>78</v>
      </c>
      <c r="AY482" s="189" t="s">
        <v>136</v>
      </c>
    </row>
    <row r="483" spans="1:65" s="14" customFormat="1" ht="10.199999999999999">
      <c r="B483" s="188"/>
      <c r="D483" s="177" t="s">
        <v>146</v>
      </c>
      <c r="E483" s="189" t="s">
        <v>1</v>
      </c>
      <c r="F483" s="190" t="s">
        <v>489</v>
      </c>
      <c r="H483" s="191">
        <v>-20.100000000000001</v>
      </c>
      <c r="I483" s="192"/>
      <c r="L483" s="188"/>
      <c r="M483" s="193"/>
      <c r="N483" s="194"/>
      <c r="O483" s="194"/>
      <c r="P483" s="194"/>
      <c r="Q483" s="194"/>
      <c r="R483" s="194"/>
      <c r="S483" s="194"/>
      <c r="T483" s="195"/>
      <c r="AT483" s="189" t="s">
        <v>146</v>
      </c>
      <c r="AU483" s="189" t="s">
        <v>89</v>
      </c>
      <c r="AV483" s="14" t="s">
        <v>89</v>
      </c>
      <c r="AW483" s="14" t="s">
        <v>33</v>
      </c>
      <c r="AX483" s="14" t="s">
        <v>78</v>
      </c>
      <c r="AY483" s="189" t="s">
        <v>136</v>
      </c>
    </row>
    <row r="484" spans="1:65" s="14" customFormat="1" ht="10.199999999999999">
      <c r="B484" s="188"/>
      <c r="D484" s="177" t="s">
        <v>146</v>
      </c>
      <c r="E484" s="189" t="s">
        <v>1</v>
      </c>
      <c r="F484" s="190" t="s">
        <v>490</v>
      </c>
      <c r="H484" s="191">
        <v>-25.669</v>
      </c>
      <c r="I484" s="192"/>
      <c r="L484" s="188"/>
      <c r="M484" s="193"/>
      <c r="N484" s="194"/>
      <c r="O484" s="194"/>
      <c r="P484" s="194"/>
      <c r="Q484" s="194"/>
      <c r="R484" s="194"/>
      <c r="S484" s="194"/>
      <c r="T484" s="195"/>
      <c r="AT484" s="189" t="s">
        <v>146</v>
      </c>
      <c r="AU484" s="189" t="s">
        <v>89</v>
      </c>
      <c r="AV484" s="14" t="s">
        <v>89</v>
      </c>
      <c r="AW484" s="14" t="s">
        <v>33</v>
      </c>
      <c r="AX484" s="14" t="s">
        <v>78</v>
      </c>
      <c r="AY484" s="189" t="s">
        <v>136</v>
      </c>
    </row>
    <row r="485" spans="1:65" s="14" customFormat="1" ht="10.199999999999999">
      <c r="B485" s="188"/>
      <c r="D485" s="177" t="s">
        <v>146</v>
      </c>
      <c r="E485" s="189" t="s">
        <v>1</v>
      </c>
      <c r="F485" s="190" t="s">
        <v>491</v>
      </c>
      <c r="H485" s="191">
        <v>-40.655000000000001</v>
      </c>
      <c r="I485" s="192"/>
      <c r="L485" s="188"/>
      <c r="M485" s="193"/>
      <c r="N485" s="194"/>
      <c r="O485" s="194"/>
      <c r="P485" s="194"/>
      <c r="Q485" s="194"/>
      <c r="R485" s="194"/>
      <c r="S485" s="194"/>
      <c r="T485" s="195"/>
      <c r="AT485" s="189" t="s">
        <v>146</v>
      </c>
      <c r="AU485" s="189" t="s">
        <v>89</v>
      </c>
      <c r="AV485" s="14" t="s">
        <v>89</v>
      </c>
      <c r="AW485" s="14" t="s">
        <v>33</v>
      </c>
      <c r="AX485" s="14" t="s">
        <v>78</v>
      </c>
      <c r="AY485" s="189" t="s">
        <v>136</v>
      </c>
    </row>
    <row r="486" spans="1:65" s="14" customFormat="1" ht="10.199999999999999">
      <c r="B486" s="188"/>
      <c r="D486" s="177" t="s">
        <v>146</v>
      </c>
      <c r="E486" s="189" t="s">
        <v>1</v>
      </c>
      <c r="F486" s="190" t="s">
        <v>492</v>
      </c>
      <c r="H486" s="191">
        <v>-37.515000000000001</v>
      </c>
      <c r="I486" s="192"/>
      <c r="L486" s="188"/>
      <c r="M486" s="193"/>
      <c r="N486" s="194"/>
      <c r="O486" s="194"/>
      <c r="P486" s="194"/>
      <c r="Q486" s="194"/>
      <c r="R486" s="194"/>
      <c r="S486" s="194"/>
      <c r="T486" s="195"/>
      <c r="AT486" s="189" t="s">
        <v>146</v>
      </c>
      <c r="AU486" s="189" t="s">
        <v>89</v>
      </c>
      <c r="AV486" s="14" t="s">
        <v>89</v>
      </c>
      <c r="AW486" s="14" t="s">
        <v>33</v>
      </c>
      <c r="AX486" s="14" t="s">
        <v>78</v>
      </c>
      <c r="AY486" s="189" t="s">
        <v>136</v>
      </c>
    </row>
    <row r="487" spans="1:65" s="14" customFormat="1" ht="10.199999999999999">
      <c r="B487" s="188"/>
      <c r="D487" s="177" t="s">
        <v>146</v>
      </c>
      <c r="E487" s="189" t="s">
        <v>1</v>
      </c>
      <c r="F487" s="190" t="s">
        <v>493</v>
      </c>
      <c r="H487" s="191">
        <v>-79.811000000000007</v>
      </c>
      <c r="I487" s="192"/>
      <c r="L487" s="188"/>
      <c r="M487" s="193"/>
      <c r="N487" s="194"/>
      <c r="O487" s="194"/>
      <c r="P487" s="194"/>
      <c r="Q487" s="194"/>
      <c r="R487" s="194"/>
      <c r="S487" s="194"/>
      <c r="T487" s="195"/>
      <c r="AT487" s="189" t="s">
        <v>146</v>
      </c>
      <c r="AU487" s="189" t="s">
        <v>89</v>
      </c>
      <c r="AV487" s="14" t="s">
        <v>89</v>
      </c>
      <c r="AW487" s="14" t="s">
        <v>33</v>
      </c>
      <c r="AX487" s="14" t="s">
        <v>78</v>
      </c>
      <c r="AY487" s="189" t="s">
        <v>136</v>
      </c>
    </row>
    <row r="488" spans="1:65" s="15" customFormat="1" ht="10.199999999999999">
      <c r="B488" s="196"/>
      <c r="D488" s="177" t="s">
        <v>146</v>
      </c>
      <c r="E488" s="197" t="s">
        <v>1</v>
      </c>
      <c r="F488" s="198" t="s">
        <v>149</v>
      </c>
      <c r="H488" s="199">
        <v>2470.5729999999999</v>
      </c>
      <c r="I488" s="200"/>
      <c r="L488" s="196"/>
      <c r="M488" s="201"/>
      <c r="N488" s="202"/>
      <c r="O488" s="202"/>
      <c r="P488" s="202"/>
      <c r="Q488" s="202"/>
      <c r="R488" s="202"/>
      <c r="S488" s="202"/>
      <c r="T488" s="203"/>
      <c r="AT488" s="197" t="s">
        <v>146</v>
      </c>
      <c r="AU488" s="197" t="s">
        <v>89</v>
      </c>
      <c r="AV488" s="15" t="s">
        <v>142</v>
      </c>
      <c r="AW488" s="15" t="s">
        <v>33</v>
      </c>
      <c r="AX488" s="15" t="s">
        <v>78</v>
      </c>
      <c r="AY488" s="197" t="s">
        <v>136</v>
      </c>
    </row>
    <row r="489" spans="1:65" s="14" customFormat="1" ht="10.199999999999999">
      <c r="B489" s="188"/>
      <c r="D489" s="177" t="s">
        <v>146</v>
      </c>
      <c r="E489" s="189" t="s">
        <v>1</v>
      </c>
      <c r="F489" s="190" t="s">
        <v>494</v>
      </c>
      <c r="H489" s="191">
        <v>2470.5</v>
      </c>
      <c r="I489" s="192"/>
      <c r="L489" s="188"/>
      <c r="M489" s="193"/>
      <c r="N489" s="194"/>
      <c r="O489" s="194"/>
      <c r="P489" s="194"/>
      <c r="Q489" s="194"/>
      <c r="R489" s="194"/>
      <c r="S489" s="194"/>
      <c r="T489" s="195"/>
      <c r="AT489" s="189" t="s">
        <v>146</v>
      </c>
      <c r="AU489" s="189" t="s">
        <v>89</v>
      </c>
      <c r="AV489" s="14" t="s">
        <v>89</v>
      </c>
      <c r="AW489" s="14" t="s">
        <v>33</v>
      </c>
      <c r="AX489" s="14" t="s">
        <v>86</v>
      </c>
      <c r="AY489" s="189" t="s">
        <v>136</v>
      </c>
    </row>
    <row r="490" spans="1:65" s="2" customFormat="1" ht="16.5" customHeight="1">
      <c r="A490" s="33"/>
      <c r="B490" s="162"/>
      <c r="C490" s="163" t="s">
        <v>495</v>
      </c>
      <c r="D490" s="163" t="s">
        <v>138</v>
      </c>
      <c r="E490" s="164" t="s">
        <v>496</v>
      </c>
      <c r="F490" s="165" t="s">
        <v>497</v>
      </c>
      <c r="G490" s="166" t="s">
        <v>256</v>
      </c>
      <c r="H490" s="167">
        <v>835.5</v>
      </c>
      <c r="I490" s="168"/>
      <c r="J490" s="169">
        <f>ROUND(I490*H490,2)</f>
        <v>0</v>
      </c>
      <c r="K490" s="170"/>
      <c r="L490" s="34"/>
      <c r="M490" s="171" t="s">
        <v>1</v>
      </c>
      <c r="N490" s="172" t="s">
        <v>43</v>
      </c>
      <c r="O490" s="59"/>
      <c r="P490" s="173">
        <f>O490*H490</f>
        <v>0</v>
      </c>
      <c r="Q490" s="173">
        <v>0</v>
      </c>
      <c r="R490" s="173">
        <f>Q490*H490</f>
        <v>0</v>
      </c>
      <c r="S490" s="173">
        <v>0</v>
      </c>
      <c r="T490" s="174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75" t="s">
        <v>142</v>
      </c>
      <c r="AT490" s="175" t="s">
        <v>138</v>
      </c>
      <c r="AU490" s="175" t="s">
        <v>89</v>
      </c>
      <c r="AY490" s="18" t="s">
        <v>136</v>
      </c>
      <c r="BE490" s="176">
        <f>IF(N490="základní",J490,0)</f>
        <v>0</v>
      </c>
      <c r="BF490" s="176">
        <f>IF(N490="snížená",J490,0)</f>
        <v>0</v>
      </c>
      <c r="BG490" s="176">
        <f>IF(N490="zákl. přenesená",J490,0)</f>
        <v>0</v>
      </c>
      <c r="BH490" s="176">
        <f>IF(N490="sníž. přenesená",J490,0)</f>
        <v>0</v>
      </c>
      <c r="BI490" s="176">
        <f>IF(N490="nulová",J490,0)</f>
        <v>0</v>
      </c>
      <c r="BJ490" s="18" t="s">
        <v>86</v>
      </c>
      <c r="BK490" s="176">
        <f>ROUND(I490*H490,2)</f>
        <v>0</v>
      </c>
      <c r="BL490" s="18" t="s">
        <v>142</v>
      </c>
      <c r="BM490" s="175" t="s">
        <v>498</v>
      </c>
    </row>
    <row r="491" spans="1:65" s="2" customFormat="1" ht="19.2">
      <c r="A491" s="33"/>
      <c r="B491" s="34"/>
      <c r="C491" s="33"/>
      <c r="D491" s="177" t="s">
        <v>144</v>
      </c>
      <c r="E491" s="33"/>
      <c r="F491" s="178" t="s">
        <v>499</v>
      </c>
      <c r="G491" s="33"/>
      <c r="H491" s="33"/>
      <c r="I491" s="97"/>
      <c r="J491" s="33"/>
      <c r="K491" s="33"/>
      <c r="L491" s="34"/>
      <c r="M491" s="179"/>
      <c r="N491" s="180"/>
      <c r="O491" s="59"/>
      <c r="P491" s="59"/>
      <c r="Q491" s="59"/>
      <c r="R491" s="59"/>
      <c r="S491" s="59"/>
      <c r="T491" s="60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T491" s="18" t="s">
        <v>144</v>
      </c>
      <c r="AU491" s="18" t="s">
        <v>89</v>
      </c>
    </row>
    <row r="492" spans="1:65" s="13" customFormat="1" ht="10.199999999999999">
      <c r="B492" s="181"/>
      <c r="D492" s="177" t="s">
        <v>146</v>
      </c>
      <c r="E492" s="182" t="s">
        <v>1</v>
      </c>
      <c r="F492" s="183" t="s">
        <v>500</v>
      </c>
      <c r="H492" s="182" t="s">
        <v>1</v>
      </c>
      <c r="I492" s="184"/>
      <c r="L492" s="181"/>
      <c r="M492" s="185"/>
      <c r="N492" s="186"/>
      <c r="O492" s="186"/>
      <c r="P492" s="186"/>
      <c r="Q492" s="186"/>
      <c r="R492" s="186"/>
      <c r="S492" s="186"/>
      <c r="T492" s="187"/>
      <c r="AT492" s="182" t="s">
        <v>146</v>
      </c>
      <c r="AU492" s="182" t="s">
        <v>89</v>
      </c>
      <c r="AV492" s="13" t="s">
        <v>86</v>
      </c>
      <c r="AW492" s="13" t="s">
        <v>33</v>
      </c>
      <c r="AX492" s="13" t="s">
        <v>78</v>
      </c>
      <c r="AY492" s="182" t="s">
        <v>136</v>
      </c>
    </row>
    <row r="493" spans="1:65" s="14" customFormat="1" ht="10.199999999999999">
      <c r="B493" s="188"/>
      <c r="D493" s="177" t="s">
        <v>146</v>
      </c>
      <c r="E493" s="189" t="s">
        <v>1</v>
      </c>
      <c r="F493" s="190" t="s">
        <v>501</v>
      </c>
      <c r="H493" s="191">
        <v>69.963999999999999</v>
      </c>
      <c r="I493" s="192"/>
      <c r="L493" s="188"/>
      <c r="M493" s="193"/>
      <c r="N493" s="194"/>
      <c r="O493" s="194"/>
      <c r="P493" s="194"/>
      <c r="Q493" s="194"/>
      <c r="R493" s="194"/>
      <c r="S493" s="194"/>
      <c r="T493" s="195"/>
      <c r="AT493" s="189" t="s">
        <v>146</v>
      </c>
      <c r="AU493" s="189" t="s">
        <v>89</v>
      </c>
      <c r="AV493" s="14" t="s">
        <v>89</v>
      </c>
      <c r="AW493" s="14" t="s">
        <v>33</v>
      </c>
      <c r="AX493" s="14" t="s">
        <v>78</v>
      </c>
      <c r="AY493" s="189" t="s">
        <v>136</v>
      </c>
    </row>
    <row r="494" spans="1:65" s="16" customFormat="1" ht="10.199999999999999">
      <c r="B494" s="204"/>
      <c r="D494" s="177" t="s">
        <v>146</v>
      </c>
      <c r="E494" s="205" t="s">
        <v>1</v>
      </c>
      <c r="F494" s="206" t="s">
        <v>178</v>
      </c>
      <c r="H494" s="207">
        <v>69.963999999999999</v>
      </c>
      <c r="I494" s="208"/>
      <c r="L494" s="204"/>
      <c r="M494" s="209"/>
      <c r="N494" s="210"/>
      <c r="O494" s="210"/>
      <c r="P494" s="210"/>
      <c r="Q494" s="210"/>
      <c r="R494" s="210"/>
      <c r="S494" s="210"/>
      <c r="T494" s="211"/>
      <c r="AT494" s="205" t="s">
        <v>146</v>
      </c>
      <c r="AU494" s="205" t="s">
        <v>89</v>
      </c>
      <c r="AV494" s="16" t="s">
        <v>154</v>
      </c>
      <c r="AW494" s="16" t="s">
        <v>33</v>
      </c>
      <c r="AX494" s="16" t="s">
        <v>78</v>
      </c>
      <c r="AY494" s="205" t="s">
        <v>136</v>
      </c>
    </row>
    <row r="495" spans="1:65" s="13" customFormat="1" ht="10.199999999999999">
      <c r="B495" s="181"/>
      <c r="D495" s="177" t="s">
        <v>146</v>
      </c>
      <c r="E495" s="182" t="s">
        <v>1</v>
      </c>
      <c r="F495" s="183" t="s">
        <v>502</v>
      </c>
      <c r="H495" s="182" t="s">
        <v>1</v>
      </c>
      <c r="I495" s="184"/>
      <c r="L495" s="181"/>
      <c r="M495" s="185"/>
      <c r="N495" s="186"/>
      <c r="O495" s="186"/>
      <c r="P495" s="186"/>
      <c r="Q495" s="186"/>
      <c r="R495" s="186"/>
      <c r="S495" s="186"/>
      <c r="T495" s="187"/>
      <c r="AT495" s="182" t="s">
        <v>146</v>
      </c>
      <c r="AU495" s="182" t="s">
        <v>89</v>
      </c>
      <c r="AV495" s="13" t="s">
        <v>86</v>
      </c>
      <c r="AW495" s="13" t="s">
        <v>33</v>
      </c>
      <c r="AX495" s="13" t="s">
        <v>78</v>
      </c>
      <c r="AY495" s="182" t="s">
        <v>136</v>
      </c>
    </row>
    <row r="496" spans="1:65" s="14" customFormat="1" ht="10.199999999999999">
      <c r="B496" s="188"/>
      <c r="D496" s="177" t="s">
        <v>146</v>
      </c>
      <c r="E496" s="189" t="s">
        <v>1</v>
      </c>
      <c r="F496" s="190" t="s">
        <v>503</v>
      </c>
      <c r="H496" s="191">
        <v>122.295</v>
      </c>
      <c r="I496" s="192"/>
      <c r="L496" s="188"/>
      <c r="M496" s="193"/>
      <c r="N496" s="194"/>
      <c r="O496" s="194"/>
      <c r="P496" s="194"/>
      <c r="Q496" s="194"/>
      <c r="R496" s="194"/>
      <c r="S496" s="194"/>
      <c r="T496" s="195"/>
      <c r="AT496" s="189" t="s">
        <v>146</v>
      </c>
      <c r="AU496" s="189" t="s">
        <v>89</v>
      </c>
      <c r="AV496" s="14" t="s">
        <v>89</v>
      </c>
      <c r="AW496" s="14" t="s">
        <v>33</v>
      </c>
      <c r="AX496" s="14" t="s">
        <v>78</v>
      </c>
      <c r="AY496" s="189" t="s">
        <v>136</v>
      </c>
    </row>
    <row r="497" spans="2:51" s="14" customFormat="1" ht="10.199999999999999">
      <c r="B497" s="188"/>
      <c r="D497" s="177" t="s">
        <v>146</v>
      </c>
      <c r="E497" s="189" t="s">
        <v>1</v>
      </c>
      <c r="F497" s="190" t="s">
        <v>504</v>
      </c>
      <c r="H497" s="191">
        <v>18.603000000000002</v>
      </c>
      <c r="I497" s="192"/>
      <c r="L497" s="188"/>
      <c r="M497" s="193"/>
      <c r="N497" s="194"/>
      <c r="O497" s="194"/>
      <c r="P497" s="194"/>
      <c r="Q497" s="194"/>
      <c r="R497" s="194"/>
      <c r="S497" s="194"/>
      <c r="T497" s="195"/>
      <c r="AT497" s="189" t="s">
        <v>146</v>
      </c>
      <c r="AU497" s="189" t="s">
        <v>89</v>
      </c>
      <c r="AV497" s="14" t="s">
        <v>89</v>
      </c>
      <c r="AW497" s="14" t="s">
        <v>33</v>
      </c>
      <c r="AX497" s="14" t="s">
        <v>78</v>
      </c>
      <c r="AY497" s="189" t="s">
        <v>136</v>
      </c>
    </row>
    <row r="498" spans="2:51" s="14" customFormat="1" ht="10.199999999999999">
      <c r="B498" s="188"/>
      <c r="D498" s="177" t="s">
        <v>146</v>
      </c>
      <c r="E498" s="189" t="s">
        <v>1</v>
      </c>
      <c r="F498" s="190" t="s">
        <v>505</v>
      </c>
      <c r="H498" s="191">
        <v>121.482</v>
      </c>
      <c r="I498" s="192"/>
      <c r="L498" s="188"/>
      <c r="M498" s="193"/>
      <c r="N498" s="194"/>
      <c r="O498" s="194"/>
      <c r="P498" s="194"/>
      <c r="Q498" s="194"/>
      <c r="R498" s="194"/>
      <c r="S498" s="194"/>
      <c r="T498" s="195"/>
      <c r="AT498" s="189" t="s">
        <v>146</v>
      </c>
      <c r="AU498" s="189" t="s">
        <v>89</v>
      </c>
      <c r="AV498" s="14" t="s">
        <v>89</v>
      </c>
      <c r="AW498" s="14" t="s">
        <v>33</v>
      </c>
      <c r="AX498" s="14" t="s">
        <v>78</v>
      </c>
      <c r="AY498" s="189" t="s">
        <v>136</v>
      </c>
    </row>
    <row r="499" spans="2:51" s="16" customFormat="1" ht="10.199999999999999">
      <c r="B499" s="204"/>
      <c r="D499" s="177" t="s">
        <v>146</v>
      </c>
      <c r="E499" s="205" t="s">
        <v>1</v>
      </c>
      <c r="F499" s="206" t="s">
        <v>178</v>
      </c>
      <c r="H499" s="207">
        <v>262.38</v>
      </c>
      <c r="I499" s="208"/>
      <c r="L499" s="204"/>
      <c r="M499" s="209"/>
      <c r="N499" s="210"/>
      <c r="O499" s="210"/>
      <c r="P499" s="210"/>
      <c r="Q499" s="210"/>
      <c r="R499" s="210"/>
      <c r="S499" s="210"/>
      <c r="T499" s="211"/>
      <c r="AT499" s="205" t="s">
        <v>146</v>
      </c>
      <c r="AU499" s="205" t="s">
        <v>89</v>
      </c>
      <c r="AV499" s="16" t="s">
        <v>154</v>
      </c>
      <c r="AW499" s="16" t="s">
        <v>33</v>
      </c>
      <c r="AX499" s="16" t="s">
        <v>78</v>
      </c>
      <c r="AY499" s="205" t="s">
        <v>136</v>
      </c>
    </row>
    <row r="500" spans="2:51" s="13" customFormat="1" ht="10.199999999999999">
      <c r="B500" s="181"/>
      <c r="D500" s="177" t="s">
        <v>146</v>
      </c>
      <c r="E500" s="182" t="s">
        <v>1</v>
      </c>
      <c r="F500" s="183" t="s">
        <v>506</v>
      </c>
      <c r="H500" s="182" t="s">
        <v>1</v>
      </c>
      <c r="I500" s="184"/>
      <c r="L500" s="181"/>
      <c r="M500" s="185"/>
      <c r="N500" s="186"/>
      <c r="O500" s="186"/>
      <c r="P500" s="186"/>
      <c r="Q500" s="186"/>
      <c r="R500" s="186"/>
      <c r="S500" s="186"/>
      <c r="T500" s="187"/>
      <c r="AT500" s="182" t="s">
        <v>146</v>
      </c>
      <c r="AU500" s="182" t="s">
        <v>89</v>
      </c>
      <c r="AV500" s="13" t="s">
        <v>86</v>
      </c>
      <c r="AW500" s="13" t="s">
        <v>33</v>
      </c>
      <c r="AX500" s="13" t="s">
        <v>78</v>
      </c>
      <c r="AY500" s="182" t="s">
        <v>136</v>
      </c>
    </row>
    <row r="501" spans="2:51" s="14" customFormat="1" ht="10.199999999999999">
      <c r="B501" s="188"/>
      <c r="D501" s="177" t="s">
        <v>146</v>
      </c>
      <c r="E501" s="189" t="s">
        <v>1</v>
      </c>
      <c r="F501" s="190" t="s">
        <v>507</v>
      </c>
      <c r="H501" s="191">
        <v>48.353000000000002</v>
      </c>
      <c r="I501" s="192"/>
      <c r="L501" s="188"/>
      <c r="M501" s="193"/>
      <c r="N501" s="194"/>
      <c r="O501" s="194"/>
      <c r="P501" s="194"/>
      <c r="Q501" s="194"/>
      <c r="R501" s="194"/>
      <c r="S501" s="194"/>
      <c r="T501" s="195"/>
      <c r="AT501" s="189" t="s">
        <v>146</v>
      </c>
      <c r="AU501" s="189" t="s">
        <v>89</v>
      </c>
      <c r="AV501" s="14" t="s">
        <v>89</v>
      </c>
      <c r="AW501" s="14" t="s">
        <v>33</v>
      </c>
      <c r="AX501" s="14" t="s">
        <v>78</v>
      </c>
      <c r="AY501" s="189" t="s">
        <v>136</v>
      </c>
    </row>
    <row r="502" spans="2:51" s="16" customFormat="1" ht="10.199999999999999">
      <c r="B502" s="204"/>
      <c r="D502" s="177" t="s">
        <v>146</v>
      </c>
      <c r="E502" s="205" t="s">
        <v>1</v>
      </c>
      <c r="F502" s="206" t="s">
        <v>178</v>
      </c>
      <c r="H502" s="207">
        <v>48.353000000000002</v>
      </c>
      <c r="I502" s="208"/>
      <c r="L502" s="204"/>
      <c r="M502" s="209"/>
      <c r="N502" s="210"/>
      <c r="O502" s="210"/>
      <c r="P502" s="210"/>
      <c r="Q502" s="210"/>
      <c r="R502" s="210"/>
      <c r="S502" s="210"/>
      <c r="T502" s="211"/>
      <c r="AT502" s="205" t="s">
        <v>146</v>
      </c>
      <c r="AU502" s="205" t="s">
        <v>89</v>
      </c>
      <c r="AV502" s="16" t="s">
        <v>154</v>
      </c>
      <c r="AW502" s="16" t="s">
        <v>33</v>
      </c>
      <c r="AX502" s="16" t="s">
        <v>78</v>
      </c>
      <c r="AY502" s="205" t="s">
        <v>136</v>
      </c>
    </row>
    <row r="503" spans="2:51" s="13" customFormat="1" ht="10.199999999999999">
      <c r="B503" s="181"/>
      <c r="D503" s="177" t="s">
        <v>146</v>
      </c>
      <c r="E503" s="182" t="s">
        <v>1</v>
      </c>
      <c r="F503" s="183" t="s">
        <v>508</v>
      </c>
      <c r="H503" s="182" t="s">
        <v>1</v>
      </c>
      <c r="I503" s="184"/>
      <c r="L503" s="181"/>
      <c r="M503" s="185"/>
      <c r="N503" s="186"/>
      <c r="O503" s="186"/>
      <c r="P503" s="186"/>
      <c r="Q503" s="186"/>
      <c r="R503" s="186"/>
      <c r="S503" s="186"/>
      <c r="T503" s="187"/>
      <c r="AT503" s="182" t="s">
        <v>146</v>
      </c>
      <c r="AU503" s="182" t="s">
        <v>89</v>
      </c>
      <c r="AV503" s="13" t="s">
        <v>86</v>
      </c>
      <c r="AW503" s="13" t="s">
        <v>33</v>
      </c>
      <c r="AX503" s="13" t="s">
        <v>78</v>
      </c>
      <c r="AY503" s="182" t="s">
        <v>136</v>
      </c>
    </row>
    <row r="504" spans="2:51" s="14" customFormat="1" ht="10.199999999999999">
      <c r="B504" s="188"/>
      <c r="D504" s="177" t="s">
        <v>146</v>
      </c>
      <c r="E504" s="189" t="s">
        <v>1</v>
      </c>
      <c r="F504" s="190" t="s">
        <v>509</v>
      </c>
      <c r="H504" s="191">
        <v>77.105000000000004</v>
      </c>
      <c r="I504" s="192"/>
      <c r="L504" s="188"/>
      <c r="M504" s="193"/>
      <c r="N504" s="194"/>
      <c r="O504" s="194"/>
      <c r="P504" s="194"/>
      <c r="Q504" s="194"/>
      <c r="R504" s="194"/>
      <c r="S504" s="194"/>
      <c r="T504" s="195"/>
      <c r="AT504" s="189" t="s">
        <v>146</v>
      </c>
      <c r="AU504" s="189" t="s">
        <v>89</v>
      </c>
      <c r="AV504" s="14" t="s">
        <v>89</v>
      </c>
      <c r="AW504" s="14" t="s">
        <v>33</v>
      </c>
      <c r="AX504" s="14" t="s">
        <v>78</v>
      </c>
      <c r="AY504" s="189" t="s">
        <v>136</v>
      </c>
    </row>
    <row r="505" spans="2:51" s="14" customFormat="1" ht="10.199999999999999">
      <c r="B505" s="188"/>
      <c r="D505" s="177" t="s">
        <v>146</v>
      </c>
      <c r="E505" s="189" t="s">
        <v>1</v>
      </c>
      <c r="F505" s="190" t="s">
        <v>510</v>
      </c>
      <c r="H505" s="191">
        <v>91.91</v>
      </c>
      <c r="I505" s="192"/>
      <c r="L505" s="188"/>
      <c r="M505" s="193"/>
      <c r="N505" s="194"/>
      <c r="O505" s="194"/>
      <c r="P505" s="194"/>
      <c r="Q505" s="194"/>
      <c r="R505" s="194"/>
      <c r="S505" s="194"/>
      <c r="T505" s="195"/>
      <c r="AT505" s="189" t="s">
        <v>146</v>
      </c>
      <c r="AU505" s="189" t="s">
        <v>89</v>
      </c>
      <c r="AV505" s="14" t="s">
        <v>89</v>
      </c>
      <c r="AW505" s="14" t="s">
        <v>33</v>
      </c>
      <c r="AX505" s="14" t="s">
        <v>78</v>
      </c>
      <c r="AY505" s="189" t="s">
        <v>136</v>
      </c>
    </row>
    <row r="506" spans="2:51" s="14" customFormat="1" ht="10.199999999999999">
      <c r="B506" s="188"/>
      <c r="D506" s="177" t="s">
        <v>146</v>
      </c>
      <c r="E506" s="189" t="s">
        <v>1</v>
      </c>
      <c r="F506" s="190" t="s">
        <v>511</v>
      </c>
      <c r="H506" s="191">
        <v>53.530999999999999</v>
      </c>
      <c r="I506" s="192"/>
      <c r="L506" s="188"/>
      <c r="M506" s="193"/>
      <c r="N506" s="194"/>
      <c r="O506" s="194"/>
      <c r="P506" s="194"/>
      <c r="Q506" s="194"/>
      <c r="R506" s="194"/>
      <c r="S506" s="194"/>
      <c r="T506" s="195"/>
      <c r="AT506" s="189" t="s">
        <v>146</v>
      </c>
      <c r="AU506" s="189" t="s">
        <v>89</v>
      </c>
      <c r="AV506" s="14" t="s">
        <v>89</v>
      </c>
      <c r="AW506" s="14" t="s">
        <v>33</v>
      </c>
      <c r="AX506" s="14" t="s">
        <v>78</v>
      </c>
      <c r="AY506" s="189" t="s">
        <v>136</v>
      </c>
    </row>
    <row r="507" spans="2:51" s="16" customFormat="1" ht="10.199999999999999">
      <c r="B507" s="204"/>
      <c r="D507" s="177" t="s">
        <v>146</v>
      </c>
      <c r="E507" s="205" t="s">
        <v>1</v>
      </c>
      <c r="F507" s="206" t="s">
        <v>178</v>
      </c>
      <c r="H507" s="207">
        <v>222.54599999999999</v>
      </c>
      <c r="I507" s="208"/>
      <c r="L507" s="204"/>
      <c r="M507" s="209"/>
      <c r="N507" s="210"/>
      <c r="O507" s="210"/>
      <c r="P507" s="210"/>
      <c r="Q507" s="210"/>
      <c r="R507" s="210"/>
      <c r="S507" s="210"/>
      <c r="T507" s="211"/>
      <c r="AT507" s="205" t="s">
        <v>146</v>
      </c>
      <c r="AU507" s="205" t="s">
        <v>89</v>
      </c>
      <c r="AV507" s="16" t="s">
        <v>154</v>
      </c>
      <c r="AW507" s="16" t="s">
        <v>33</v>
      </c>
      <c r="AX507" s="16" t="s">
        <v>78</v>
      </c>
      <c r="AY507" s="205" t="s">
        <v>136</v>
      </c>
    </row>
    <row r="508" spans="2:51" s="13" customFormat="1" ht="10.199999999999999">
      <c r="B508" s="181"/>
      <c r="D508" s="177" t="s">
        <v>146</v>
      </c>
      <c r="E508" s="182" t="s">
        <v>1</v>
      </c>
      <c r="F508" s="183" t="s">
        <v>512</v>
      </c>
      <c r="H508" s="182" t="s">
        <v>1</v>
      </c>
      <c r="I508" s="184"/>
      <c r="L508" s="181"/>
      <c r="M508" s="185"/>
      <c r="N508" s="186"/>
      <c r="O508" s="186"/>
      <c r="P508" s="186"/>
      <c r="Q508" s="186"/>
      <c r="R508" s="186"/>
      <c r="S508" s="186"/>
      <c r="T508" s="187"/>
      <c r="AT508" s="182" t="s">
        <v>146</v>
      </c>
      <c r="AU508" s="182" t="s">
        <v>89</v>
      </c>
      <c r="AV508" s="13" t="s">
        <v>86</v>
      </c>
      <c r="AW508" s="13" t="s">
        <v>33</v>
      </c>
      <c r="AX508" s="13" t="s">
        <v>78</v>
      </c>
      <c r="AY508" s="182" t="s">
        <v>136</v>
      </c>
    </row>
    <row r="509" spans="2:51" s="14" customFormat="1" ht="10.199999999999999">
      <c r="B509" s="188"/>
      <c r="D509" s="177" t="s">
        <v>146</v>
      </c>
      <c r="E509" s="189" t="s">
        <v>1</v>
      </c>
      <c r="F509" s="190" t="s">
        <v>513</v>
      </c>
      <c r="H509" s="191">
        <v>182.45400000000001</v>
      </c>
      <c r="I509" s="192"/>
      <c r="L509" s="188"/>
      <c r="M509" s="193"/>
      <c r="N509" s="194"/>
      <c r="O509" s="194"/>
      <c r="P509" s="194"/>
      <c r="Q509" s="194"/>
      <c r="R509" s="194"/>
      <c r="S509" s="194"/>
      <c r="T509" s="195"/>
      <c r="AT509" s="189" t="s">
        <v>146</v>
      </c>
      <c r="AU509" s="189" t="s">
        <v>89</v>
      </c>
      <c r="AV509" s="14" t="s">
        <v>89</v>
      </c>
      <c r="AW509" s="14" t="s">
        <v>33</v>
      </c>
      <c r="AX509" s="14" t="s">
        <v>78</v>
      </c>
      <c r="AY509" s="189" t="s">
        <v>136</v>
      </c>
    </row>
    <row r="510" spans="2:51" s="14" customFormat="1" ht="10.199999999999999">
      <c r="B510" s="188"/>
      <c r="D510" s="177" t="s">
        <v>146</v>
      </c>
      <c r="E510" s="189" t="s">
        <v>1</v>
      </c>
      <c r="F510" s="190" t="s">
        <v>514</v>
      </c>
      <c r="H510" s="191">
        <v>49.816000000000003</v>
      </c>
      <c r="I510" s="192"/>
      <c r="L510" s="188"/>
      <c r="M510" s="193"/>
      <c r="N510" s="194"/>
      <c r="O510" s="194"/>
      <c r="P510" s="194"/>
      <c r="Q510" s="194"/>
      <c r="R510" s="194"/>
      <c r="S510" s="194"/>
      <c r="T510" s="195"/>
      <c r="AT510" s="189" t="s">
        <v>146</v>
      </c>
      <c r="AU510" s="189" t="s">
        <v>89</v>
      </c>
      <c r="AV510" s="14" t="s">
        <v>89</v>
      </c>
      <c r="AW510" s="14" t="s">
        <v>33</v>
      </c>
      <c r="AX510" s="14" t="s">
        <v>78</v>
      </c>
      <c r="AY510" s="189" t="s">
        <v>136</v>
      </c>
    </row>
    <row r="511" spans="2:51" s="16" customFormat="1" ht="10.199999999999999">
      <c r="B511" s="204"/>
      <c r="D511" s="177" t="s">
        <v>146</v>
      </c>
      <c r="E511" s="205" t="s">
        <v>1</v>
      </c>
      <c r="F511" s="206" t="s">
        <v>178</v>
      </c>
      <c r="H511" s="207">
        <v>232.27</v>
      </c>
      <c r="I511" s="208"/>
      <c r="L511" s="204"/>
      <c r="M511" s="209"/>
      <c r="N511" s="210"/>
      <c r="O511" s="210"/>
      <c r="P511" s="210"/>
      <c r="Q511" s="210"/>
      <c r="R511" s="210"/>
      <c r="S511" s="210"/>
      <c r="T511" s="211"/>
      <c r="AT511" s="205" t="s">
        <v>146</v>
      </c>
      <c r="AU511" s="205" t="s">
        <v>89</v>
      </c>
      <c r="AV511" s="16" t="s">
        <v>154</v>
      </c>
      <c r="AW511" s="16" t="s">
        <v>33</v>
      </c>
      <c r="AX511" s="16" t="s">
        <v>78</v>
      </c>
      <c r="AY511" s="205" t="s">
        <v>136</v>
      </c>
    </row>
    <row r="512" spans="2:51" s="15" customFormat="1" ht="10.199999999999999">
      <c r="B512" s="196"/>
      <c r="D512" s="177" t="s">
        <v>146</v>
      </c>
      <c r="E512" s="197" t="s">
        <v>1</v>
      </c>
      <c r="F512" s="198" t="s">
        <v>149</v>
      </c>
      <c r="H512" s="199">
        <v>835.51300000000015</v>
      </c>
      <c r="I512" s="200"/>
      <c r="L512" s="196"/>
      <c r="M512" s="201"/>
      <c r="N512" s="202"/>
      <c r="O512" s="202"/>
      <c r="P512" s="202"/>
      <c r="Q512" s="202"/>
      <c r="R512" s="202"/>
      <c r="S512" s="202"/>
      <c r="T512" s="203"/>
      <c r="AT512" s="197" t="s">
        <v>146</v>
      </c>
      <c r="AU512" s="197" t="s">
        <v>89</v>
      </c>
      <c r="AV512" s="15" t="s">
        <v>142</v>
      </c>
      <c r="AW512" s="15" t="s">
        <v>33</v>
      </c>
      <c r="AX512" s="15" t="s">
        <v>78</v>
      </c>
      <c r="AY512" s="197" t="s">
        <v>136</v>
      </c>
    </row>
    <row r="513" spans="1:65" s="14" customFormat="1" ht="10.199999999999999">
      <c r="B513" s="188"/>
      <c r="D513" s="177" t="s">
        <v>146</v>
      </c>
      <c r="E513" s="189" t="s">
        <v>1</v>
      </c>
      <c r="F513" s="190" t="s">
        <v>515</v>
      </c>
      <c r="H513" s="191">
        <v>835.5</v>
      </c>
      <c r="I513" s="192"/>
      <c r="L513" s="188"/>
      <c r="M513" s="193"/>
      <c r="N513" s="194"/>
      <c r="O513" s="194"/>
      <c r="P513" s="194"/>
      <c r="Q513" s="194"/>
      <c r="R513" s="194"/>
      <c r="S513" s="194"/>
      <c r="T513" s="195"/>
      <c r="AT513" s="189" t="s">
        <v>146</v>
      </c>
      <c r="AU513" s="189" t="s">
        <v>89</v>
      </c>
      <c r="AV513" s="14" t="s">
        <v>89</v>
      </c>
      <c r="AW513" s="14" t="s">
        <v>33</v>
      </c>
      <c r="AX513" s="14" t="s">
        <v>86</v>
      </c>
      <c r="AY513" s="189" t="s">
        <v>136</v>
      </c>
    </row>
    <row r="514" spans="1:65" s="2" customFormat="1" ht="16.5" customHeight="1">
      <c r="A514" s="33"/>
      <c r="B514" s="162"/>
      <c r="C514" s="212" t="s">
        <v>516</v>
      </c>
      <c r="D514" s="212" t="s">
        <v>517</v>
      </c>
      <c r="E514" s="213" t="s">
        <v>518</v>
      </c>
      <c r="F514" s="214" t="s">
        <v>519</v>
      </c>
      <c r="G514" s="215" t="s">
        <v>468</v>
      </c>
      <c r="H514" s="216">
        <v>1531</v>
      </c>
      <c r="I514" s="217"/>
      <c r="J514" s="218">
        <f>ROUND(I514*H514,2)</f>
        <v>0</v>
      </c>
      <c r="K514" s="219"/>
      <c r="L514" s="220"/>
      <c r="M514" s="221" t="s">
        <v>1</v>
      </c>
      <c r="N514" s="222" t="s">
        <v>43</v>
      </c>
      <c r="O514" s="59"/>
      <c r="P514" s="173">
        <f>O514*H514</f>
        <v>0</v>
      </c>
      <c r="Q514" s="173">
        <v>1</v>
      </c>
      <c r="R514" s="173">
        <f>Q514*H514</f>
        <v>1531</v>
      </c>
      <c r="S514" s="173">
        <v>0</v>
      </c>
      <c r="T514" s="174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75" t="s">
        <v>204</v>
      </c>
      <c r="AT514" s="175" t="s">
        <v>517</v>
      </c>
      <c r="AU514" s="175" t="s">
        <v>89</v>
      </c>
      <c r="AY514" s="18" t="s">
        <v>136</v>
      </c>
      <c r="BE514" s="176">
        <f>IF(N514="základní",J514,0)</f>
        <v>0</v>
      </c>
      <c r="BF514" s="176">
        <f>IF(N514="snížená",J514,0)</f>
        <v>0</v>
      </c>
      <c r="BG514" s="176">
        <f>IF(N514="zákl. přenesená",J514,0)</f>
        <v>0</v>
      </c>
      <c r="BH514" s="176">
        <f>IF(N514="sníž. přenesená",J514,0)</f>
        <v>0</v>
      </c>
      <c r="BI514" s="176">
        <f>IF(N514="nulová",J514,0)</f>
        <v>0</v>
      </c>
      <c r="BJ514" s="18" t="s">
        <v>86</v>
      </c>
      <c r="BK514" s="176">
        <f>ROUND(I514*H514,2)</f>
        <v>0</v>
      </c>
      <c r="BL514" s="18" t="s">
        <v>142</v>
      </c>
      <c r="BM514" s="175" t="s">
        <v>520</v>
      </c>
    </row>
    <row r="515" spans="1:65" s="2" customFormat="1" ht="10.199999999999999">
      <c r="A515" s="33"/>
      <c r="B515" s="34"/>
      <c r="C515" s="33"/>
      <c r="D515" s="177" t="s">
        <v>144</v>
      </c>
      <c r="E515" s="33"/>
      <c r="F515" s="178" t="s">
        <v>521</v>
      </c>
      <c r="G515" s="33"/>
      <c r="H515" s="33"/>
      <c r="I515" s="97"/>
      <c r="J515" s="33"/>
      <c r="K515" s="33"/>
      <c r="L515" s="34"/>
      <c r="M515" s="179"/>
      <c r="N515" s="180"/>
      <c r="O515" s="59"/>
      <c r="P515" s="59"/>
      <c r="Q515" s="59"/>
      <c r="R515" s="59"/>
      <c r="S515" s="59"/>
      <c r="T515" s="60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T515" s="18" t="s">
        <v>144</v>
      </c>
      <c r="AU515" s="18" t="s">
        <v>89</v>
      </c>
    </row>
    <row r="516" spans="1:65" s="14" customFormat="1" ht="10.199999999999999">
      <c r="B516" s="188"/>
      <c r="D516" s="177" t="s">
        <v>146</v>
      </c>
      <c r="E516" s="189" t="s">
        <v>1</v>
      </c>
      <c r="F516" s="190" t="s">
        <v>522</v>
      </c>
      <c r="H516" s="191">
        <v>1531</v>
      </c>
      <c r="I516" s="192"/>
      <c r="L516" s="188"/>
      <c r="M516" s="193"/>
      <c r="N516" s="194"/>
      <c r="O516" s="194"/>
      <c r="P516" s="194"/>
      <c r="Q516" s="194"/>
      <c r="R516" s="194"/>
      <c r="S516" s="194"/>
      <c r="T516" s="195"/>
      <c r="AT516" s="189" t="s">
        <v>146</v>
      </c>
      <c r="AU516" s="189" t="s">
        <v>89</v>
      </c>
      <c r="AV516" s="14" t="s">
        <v>89</v>
      </c>
      <c r="AW516" s="14" t="s">
        <v>33</v>
      </c>
      <c r="AX516" s="14" t="s">
        <v>86</v>
      </c>
      <c r="AY516" s="189" t="s">
        <v>136</v>
      </c>
    </row>
    <row r="517" spans="1:65" s="2" customFormat="1" ht="16.5" customHeight="1">
      <c r="A517" s="33"/>
      <c r="B517" s="162"/>
      <c r="C517" s="212" t="s">
        <v>523</v>
      </c>
      <c r="D517" s="212" t="s">
        <v>517</v>
      </c>
      <c r="E517" s="213" t="s">
        <v>524</v>
      </c>
      <c r="F517" s="214" t="s">
        <v>525</v>
      </c>
      <c r="G517" s="215" t="s">
        <v>468</v>
      </c>
      <c r="H517" s="216">
        <v>140</v>
      </c>
      <c r="I517" s="217"/>
      <c r="J517" s="218">
        <f>ROUND(I517*H517,2)</f>
        <v>0</v>
      </c>
      <c r="K517" s="219"/>
      <c r="L517" s="220"/>
      <c r="M517" s="221" t="s">
        <v>1</v>
      </c>
      <c r="N517" s="222" t="s">
        <v>43</v>
      </c>
      <c r="O517" s="59"/>
      <c r="P517" s="173">
        <f>O517*H517</f>
        <v>0</v>
      </c>
      <c r="Q517" s="173">
        <v>1</v>
      </c>
      <c r="R517" s="173">
        <f>Q517*H517</f>
        <v>140</v>
      </c>
      <c r="S517" s="173">
        <v>0</v>
      </c>
      <c r="T517" s="174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75" t="s">
        <v>204</v>
      </c>
      <c r="AT517" s="175" t="s">
        <v>517</v>
      </c>
      <c r="AU517" s="175" t="s">
        <v>89</v>
      </c>
      <c r="AY517" s="18" t="s">
        <v>136</v>
      </c>
      <c r="BE517" s="176">
        <f>IF(N517="základní",J517,0)</f>
        <v>0</v>
      </c>
      <c r="BF517" s="176">
        <f>IF(N517="snížená",J517,0)</f>
        <v>0</v>
      </c>
      <c r="BG517" s="176">
        <f>IF(N517="zákl. přenesená",J517,0)</f>
        <v>0</v>
      </c>
      <c r="BH517" s="176">
        <f>IF(N517="sníž. přenesená",J517,0)</f>
        <v>0</v>
      </c>
      <c r="BI517" s="176">
        <f>IF(N517="nulová",J517,0)</f>
        <v>0</v>
      </c>
      <c r="BJ517" s="18" t="s">
        <v>86</v>
      </c>
      <c r="BK517" s="176">
        <f>ROUND(I517*H517,2)</f>
        <v>0</v>
      </c>
      <c r="BL517" s="18" t="s">
        <v>142</v>
      </c>
      <c r="BM517" s="175" t="s">
        <v>526</v>
      </c>
    </row>
    <row r="518" spans="1:65" s="2" customFormat="1" ht="10.199999999999999">
      <c r="A518" s="33"/>
      <c r="B518" s="34"/>
      <c r="C518" s="33"/>
      <c r="D518" s="177" t="s">
        <v>144</v>
      </c>
      <c r="E518" s="33"/>
      <c r="F518" s="178" t="s">
        <v>527</v>
      </c>
      <c r="G518" s="33"/>
      <c r="H518" s="33"/>
      <c r="I518" s="97"/>
      <c r="J518" s="33"/>
      <c r="K518" s="33"/>
      <c r="L518" s="34"/>
      <c r="M518" s="179"/>
      <c r="N518" s="180"/>
      <c r="O518" s="59"/>
      <c r="P518" s="59"/>
      <c r="Q518" s="59"/>
      <c r="R518" s="59"/>
      <c r="S518" s="59"/>
      <c r="T518" s="60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T518" s="18" t="s">
        <v>144</v>
      </c>
      <c r="AU518" s="18" t="s">
        <v>89</v>
      </c>
    </row>
    <row r="519" spans="1:65" s="14" customFormat="1" ht="10.199999999999999">
      <c r="B519" s="188"/>
      <c r="D519" s="177" t="s">
        <v>146</v>
      </c>
      <c r="E519" s="189" t="s">
        <v>1</v>
      </c>
      <c r="F519" s="190" t="s">
        <v>528</v>
      </c>
      <c r="H519" s="191">
        <v>139.928</v>
      </c>
      <c r="I519" s="192"/>
      <c r="L519" s="188"/>
      <c r="M519" s="193"/>
      <c r="N519" s="194"/>
      <c r="O519" s="194"/>
      <c r="P519" s="194"/>
      <c r="Q519" s="194"/>
      <c r="R519" s="194"/>
      <c r="S519" s="194"/>
      <c r="T519" s="195"/>
      <c r="AT519" s="189" t="s">
        <v>146</v>
      </c>
      <c r="AU519" s="189" t="s">
        <v>89</v>
      </c>
      <c r="AV519" s="14" t="s">
        <v>89</v>
      </c>
      <c r="AW519" s="14" t="s">
        <v>33</v>
      </c>
      <c r="AX519" s="14" t="s">
        <v>78</v>
      </c>
      <c r="AY519" s="189" t="s">
        <v>136</v>
      </c>
    </row>
    <row r="520" spans="1:65" s="15" customFormat="1" ht="10.199999999999999">
      <c r="B520" s="196"/>
      <c r="D520" s="177" t="s">
        <v>146</v>
      </c>
      <c r="E520" s="197" t="s">
        <v>1</v>
      </c>
      <c r="F520" s="198" t="s">
        <v>149</v>
      </c>
      <c r="H520" s="199">
        <v>139.928</v>
      </c>
      <c r="I520" s="200"/>
      <c r="L520" s="196"/>
      <c r="M520" s="201"/>
      <c r="N520" s="202"/>
      <c r="O520" s="202"/>
      <c r="P520" s="202"/>
      <c r="Q520" s="202"/>
      <c r="R520" s="202"/>
      <c r="S520" s="202"/>
      <c r="T520" s="203"/>
      <c r="AT520" s="197" t="s">
        <v>146</v>
      </c>
      <c r="AU520" s="197" t="s">
        <v>89</v>
      </c>
      <c r="AV520" s="15" t="s">
        <v>142</v>
      </c>
      <c r="AW520" s="15" t="s">
        <v>33</v>
      </c>
      <c r="AX520" s="15" t="s">
        <v>78</v>
      </c>
      <c r="AY520" s="197" t="s">
        <v>136</v>
      </c>
    </row>
    <row r="521" spans="1:65" s="14" customFormat="1" ht="10.199999999999999">
      <c r="B521" s="188"/>
      <c r="D521" s="177" t="s">
        <v>146</v>
      </c>
      <c r="E521" s="189" t="s">
        <v>1</v>
      </c>
      <c r="F521" s="190" t="s">
        <v>529</v>
      </c>
      <c r="H521" s="191">
        <v>140</v>
      </c>
      <c r="I521" s="192"/>
      <c r="L521" s="188"/>
      <c r="M521" s="193"/>
      <c r="N521" s="194"/>
      <c r="O521" s="194"/>
      <c r="P521" s="194"/>
      <c r="Q521" s="194"/>
      <c r="R521" s="194"/>
      <c r="S521" s="194"/>
      <c r="T521" s="195"/>
      <c r="AT521" s="189" t="s">
        <v>146</v>
      </c>
      <c r="AU521" s="189" t="s">
        <v>89</v>
      </c>
      <c r="AV521" s="14" t="s">
        <v>89</v>
      </c>
      <c r="AW521" s="14" t="s">
        <v>33</v>
      </c>
      <c r="AX521" s="14" t="s">
        <v>86</v>
      </c>
      <c r="AY521" s="189" t="s">
        <v>136</v>
      </c>
    </row>
    <row r="522" spans="1:65" s="2" customFormat="1" ht="16.5" customHeight="1">
      <c r="A522" s="33"/>
      <c r="B522" s="162"/>
      <c r="C522" s="163" t="s">
        <v>530</v>
      </c>
      <c r="D522" s="163" t="s">
        <v>138</v>
      </c>
      <c r="E522" s="164" t="s">
        <v>531</v>
      </c>
      <c r="F522" s="165" t="s">
        <v>532</v>
      </c>
      <c r="G522" s="166" t="s">
        <v>141</v>
      </c>
      <c r="H522" s="167">
        <v>668</v>
      </c>
      <c r="I522" s="168"/>
      <c r="J522" s="169">
        <f>ROUND(I522*H522,2)</f>
        <v>0</v>
      </c>
      <c r="K522" s="170"/>
      <c r="L522" s="34"/>
      <c r="M522" s="171" t="s">
        <v>1</v>
      </c>
      <c r="N522" s="172" t="s">
        <v>43</v>
      </c>
      <c r="O522" s="59"/>
      <c r="P522" s="173">
        <f>O522*H522</f>
        <v>0</v>
      </c>
      <c r="Q522" s="173">
        <v>0</v>
      </c>
      <c r="R522" s="173">
        <f>Q522*H522</f>
        <v>0</v>
      </c>
      <c r="S522" s="173">
        <v>0</v>
      </c>
      <c r="T522" s="174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75" t="s">
        <v>142</v>
      </c>
      <c r="AT522" s="175" t="s">
        <v>138</v>
      </c>
      <c r="AU522" s="175" t="s">
        <v>89</v>
      </c>
      <c r="AY522" s="18" t="s">
        <v>136</v>
      </c>
      <c r="BE522" s="176">
        <f>IF(N522="základní",J522,0)</f>
        <v>0</v>
      </c>
      <c r="BF522" s="176">
        <f>IF(N522="snížená",J522,0)</f>
        <v>0</v>
      </c>
      <c r="BG522" s="176">
        <f>IF(N522="zákl. přenesená",J522,0)</f>
        <v>0</v>
      </c>
      <c r="BH522" s="176">
        <f>IF(N522="sníž. přenesená",J522,0)</f>
        <v>0</v>
      </c>
      <c r="BI522" s="176">
        <f>IF(N522="nulová",J522,0)</f>
        <v>0</v>
      </c>
      <c r="BJ522" s="18" t="s">
        <v>86</v>
      </c>
      <c r="BK522" s="176">
        <f>ROUND(I522*H522,2)</f>
        <v>0</v>
      </c>
      <c r="BL522" s="18" t="s">
        <v>142</v>
      </c>
      <c r="BM522" s="175" t="s">
        <v>533</v>
      </c>
    </row>
    <row r="523" spans="1:65" s="2" customFormat="1" ht="19.2">
      <c r="A523" s="33"/>
      <c r="B523" s="34"/>
      <c r="C523" s="33"/>
      <c r="D523" s="177" t="s">
        <v>144</v>
      </c>
      <c r="E523" s="33"/>
      <c r="F523" s="178" t="s">
        <v>534</v>
      </c>
      <c r="G523" s="33"/>
      <c r="H523" s="33"/>
      <c r="I523" s="97"/>
      <c r="J523" s="33"/>
      <c r="K523" s="33"/>
      <c r="L523" s="34"/>
      <c r="M523" s="179"/>
      <c r="N523" s="180"/>
      <c r="O523" s="59"/>
      <c r="P523" s="59"/>
      <c r="Q523" s="59"/>
      <c r="R523" s="59"/>
      <c r="S523" s="59"/>
      <c r="T523" s="60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T523" s="18" t="s">
        <v>144</v>
      </c>
      <c r="AU523" s="18" t="s">
        <v>89</v>
      </c>
    </row>
    <row r="524" spans="1:65" s="13" customFormat="1" ht="10.199999999999999">
      <c r="B524" s="181"/>
      <c r="D524" s="177" t="s">
        <v>146</v>
      </c>
      <c r="E524" s="182" t="s">
        <v>1</v>
      </c>
      <c r="F524" s="183" t="s">
        <v>445</v>
      </c>
      <c r="H524" s="182" t="s">
        <v>1</v>
      </c>
      <c r="I524" s="184"/>
      <c r="L524" s="181"/>
      <c r="M524" s="185"/>
      <c r="N524" s="186"/>
      <c r="O524" s="186"/>
      <c r="P524" s="186"/>
      <c r="Q524" s="186"/>
      <c r="R524" s="186"/>
      <c r="S524" s="186"/>
      <c r="T524" s="187"/>
      <c r="AT524" s="182" t="s">
        <v>146</v>
      </c>
      <c r="AU524" s="182" t="s">
        <v>89</v>
      </c>
      <c r="AV524" s="13" t="s">
        <v>86</v>
      </c>
      <c r="AW524" s="13" t="s">
        <v>33</v>
      </c>
      <c r="AX524" s="13" t="s">
        <v>78</v>
      </c>
      <c r="AY524" s="182" t="s">
        <v>136</v>
      </c>
    </row>
    <row r="525" spans="1:65" s="14" customFormat="1" ht="10.199999999999999">
      <c r="B525" s="188"/>
      <c r="D525" s="177" t="s">
        <v>146</v>
      </c>
      <c r="E525" s="189" t="s">
        <v>1</v>
      </c>
      <c r="F525" s="190" t="s">
        <v>535</v>
      </c>
      <c r="H525" s="191">
        <v>668</v>
      </c>
      <c r="I525" s="192"/>
      <c r="L525" s="188"/>
      <c r="M525" s="193"/>
      <c r="N525" s="194"/>
      <c r="O525" s="194"/>
      <c r="P525" s="194"/>
      <c r="Q525" s="194"/>
      <c r="R525" s="194"/>
      <c r="S525" s="194"/>
      <c r="T525" s="195"/>
      <c r="AT525" s="189" t="s">
        <v>146</v>
      </c>
      <c r="AU525" s="189" t="s">
        <v>89</v>
      </c>
      <c r="AV525" s="14" t="s">
        <v>89</v>
      </c>
      <c r="AW525" s="14" t="s">
        <v>33</v>
      </c>
      <c r="AX525" s="14" t="s">
        <v>78</v>
      </c>
      <c r="AY525" s="189" t="s">
        <v>136</v>
      </c>
    </row>
    <row r="526" spans="1:65" s="15" customFormat="1" ht="10.199999999999999">
      <c r="B526" s="196"/>
      <c r="D526" s="177" t="s">
        <v>146</v>
      </c>
      <c r="E526" s="197" t="s">
        <v>1</v>
      </c>
      <c r="F526" s="198" t="s">
        <v>149</v>
      </c>
      <c r="H526" s="199">
        <v>668</v>
      </c>
      <c r="I526" s="200"/>
      <c r="L526" s="196"/>
      <c r="M526" s="201"/>
      <c r="N526" s="202"/>
      <c r="O526" s="202"/>
      <c r="P526" s="202"/>
      <c r="Q526" s="202"/>
      <c r="R526" s="202"/>
      <c r="S526" s="202"/>
      <c r="T526" s="203"/>
      <c r="AT526" s="197" t="s">
        <v>146</v>
      </c>
      <c r="AU526" s="197" t="s">
        <v>89</v>
      </c>
      <c r="AV526" s="15" t="s">
        <v>142</v>
      </c>
      <c r="AW526" s="15" t="s">
        <v>33</v>
      </c>
      <c r="AX526" s="15" t="s">
        <v>86</v>
      </c>
      <c r="AY526" s="197" t="s">
        <v>136</v>
      </c>
    </row>
    <row r="527" spans="1:65" s="2" customFormat="1" ht="16.5" customHeight="1">
      <c r="A527" s="33"/>
      <c r="B527" s="162"/>
      <c r="C527" s="163" t="s">
        <v>536</v>
      </c>
      <c r="D527" s="163" t="s">
        <v>138</v>
      </c>
      <c r="E527" s="164" t="s">
        <v>537</v>
      </c>
      <c r="F527" s="165" t="s">
        <v>538</v>
      </c>
      <c r="G527" s="166" t="s">
        <v>141</v>
      </c>
      <c r="H527" s="167">
        <v>668</v>
      </c>
      <c r="I527" s="168"/>
      <c r="J527" s="169">
        <f>ROUND(I527*H527,2)</f>
        <v>0</v>
      </c>
      <c r="K527" s="170"/>
      <c r="L527" s="34"/>
      <c r="M527" s="171" t="s">
        <v>1</v>
      </c>
      <c r="N527" s="172" t="s">
        <v>43</v>
      </c>
      <c r="O527" s="59"/>
      <c r="P527" s="173">
        <f>O527*H527</f>
        <v>0</v>
      </c>
      <c r="Q527" s="173">
        <v>0</v>
      </c>
      <c r="R527" s="173">
        <f>Q527*H527</f>
        <v>0</v>
      </c>
      <c r="S527" s="173">
        <v>0</v>
      </c>
      <c r="T527" s="174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75" t="s">
        <v>142</v>
      </c>
      <c r="AT527" s="175" t="s">
        <v>138</v>
      </c>
      <c r="AU527" s="175" t="s">
        <v>89</v>
      </c>
      <c r="AY527" s="18" t="s">
        <v>136</v>
      </c>
      <c r="BE527" s="176">
        <f>IF(N527="základní",J527,0)</f>
        <v>0</v>
      </c>
      <c r="BF527" s="176">
        <f>IF(N527="snížená",J527,0)</f>
        <v>0</v>
      </c>
      <c r="BG527" s="176">
        <f>IF(N527="zákl. přenesená",J527,0)</f>
        <v>0</v>
      </c>
      <c r="BH527" s="176">
        <f>IF(N527="sníž. přenesená",J527,0)</f>
        <v>0</v>
      </c>
      <c r="BI527" s="176">
        <f>IF(N527="nulová",J527,0)</f>
        <v>0</v>
      </c>
      <c r="BJ527" s="18" t="s">
        <v>86</v>
      </c>
      <c r="BK527" s="176">
        <f>ROUND(I527*H527,2)</f>
        <v>0</v>
      </c>
      <c r="BL527" s="18" t="s">
        <v>142</v>
      </c>
      <c r="BM527" s="175" t="s">
        <v>539</v>
      </c>
    </row>
    <row r="528" spans="1:65" s="2" customFormat="1" ht="19.2">
      <c r="A528" s="33"/>
      <c r="B528" s="34"/>
      <c r="C528" s="33"/>
      <c r="D528" s="177" t="s">
        <v>144</v>
      </c>
      <c r="E528" s="33"/>
      <c r="F528" s="178" t="s">
        <v>540</v>
      </c>
      <c r="G528" s="33"/>
      <c r="H528" s="33"/>
      <c r="I528" s="97"/>
      <c r="J528" s="33"/>
      <c r="K528" s="33"/>
      <c r="L528" s="34"/>
      <c r="M528" s="179"/>
      <c r="N528" s="180"/>
      <c r="O528" s="59"/>
      <c r="P528" s="59"/>
      <c r="Q528" s="59"/>
      <c r="R528" s="59"/>
      <c r="S528" s="59"/>
      <c r="T528" s="60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T528" s="18" t="s">
        <v>144</v>
      </c>
      <c r="AU528" s="18" t="s">
        <v>89</v>
      </c>
    </row>
    <row r="529" spans="1:65" s="13" customFormat="1" ht="10.199999999999999">
      <c r="B529" s="181"/>
      <c r="D529" s="177" t="s">
        <v>146</v>
      </c>
      <c r="E529" s="182" t="s">
        <v>1</v>
      </c>
      <c r="F529" s="183" t="s">
        <v>147</v>
      </c>
      <c r="H529" s="182" t="s">
        <v>1</v>
      </c>
      <c r="I529" s="184"/>
      <c r="L529" s="181"/>
      <c r="M529" s="185"/>
      <c r="N529" s="186"/>
      <c r="O529" s="186"/>
      <c r="P529" s="186"/>
      <c r="Q529" s="186"/>
      <c r="R529" s="186"/>
      <c r="S529" s="186"/>
      <c r="T529" s="187"/>
      <c r="AT529" s="182" t="s">
        <v>146</v>
      </c>
      <c r="AU529" s="182" t="s">
        <v>89</v>
      </c>
      <c r="AV529" s="13" t="s">
        <v>86</v>
      </c>
      <c r="AW529" s="13" t="s">
        <v>33</v>
      </c>
      <c r="AX529" s="13" t="s">
        <v>78</v>
      </c>
      <c r="AY529" s="182" t="s">
        <v>136</v>
      </c>
    </row>
    <row r="530" spans="1:65" s="14" customFormat="1" ht="10.199999999999999">
      <c r="B530" s="188"/>
      <c r="D530" s="177" t="s">
        <v>146</v>
      </c>
      <c r="E530" s="189" t="s">
        <v>1</v>
      </c>
      <c r="F530" s="190" t="s">
        <v>535</v>
      </c>
      <c r="H530" s="191">
        <v>668</v>
      </c>
      <c r="I530" s="192"/>
      <c r="L530" s="188"/>
      <c r="M530" s="193"/>
      <c r="N530" s="194"/>
      <c r="O530" s="194"/>
      <c r="P530" s="194"/>
      <c r="Q530" s="194"/>
      <c r="R530" s="194"/>
      <c r="S530" s="194"/>
      <c r="T530" s="195"/>
      <c r="AT530" s="189" t="s">
        <v>146</v>
      </c>
      <c r="AU530" s="189" t="s">
        <v>89</v>
      </c>
      <c r="AV530" s="14" t="s">
        <v>89</v>
      </c>
      <c r="AW530" s="14" t="s">
        <v>33</v>
      </c>
      <c r="AX530" s="14" t="s">
        <v>78</v>
      </c>
      <c r="AY530" s="189" t="s">
        <v>136</v>
      </c>
    </row>
    <row r="531" spans="1:65" s="15" customFormat="1" ht="10.199999999999999">
      <c r="B531" s="196"/>
      <c r="D531" s="177" t="s">
        <v>146</v>
      </c>
      <c r="E531" s="197" t="s">
        <v>1</v>
      </c>
      <c r="F531" s="198" t="s">
        <v>149</v>
      </c>
      <c r="H531" s="199">
        <v>668</v>
      </c>
      <c r="I531" s="200"/>
      <c r="L531" s="196"/>
      <c r="M531" s="201"/>
      <c r="N531" s="202"/>
      <c r="O531" s="202"/>
      <c r="P531" s="202"/>
      <c r="Q531" s="202"/>
      <c r="R531" s="202"/>
      <c r="S531" s="202"/>
      <c r="T531" s="203"/>
      <c r="AT531" s="197" t="s">
        <v>146</v>
      </c>
      <c r="AU531" s="197" t="s">
        <v>89</v>
      </c>
      <c r="AV531" s="15" t="s">
        <v>142</v>
      </c>
      <c r="AW531" s="15" t="s">
        <v>33</v>
      </c>
      <c r="AX531" s="15" t="s">
        <v>86</v>
      </c>
      <c r="AY531" s="197" t="s">
        <v>136</v>
      </c>
    </row>
    <row r="532" spans="1:65" s="2" customFormat="1" ht="16.5" customHeight="1">
      <c r="A532" s="33"/>
      <c r="B532" s="162"/>
      <c r="C532" s="212" t="s">
        <v>541</v>
      </c>
      <c r="D532" s="212" t="s">
        <v>517</v>
      </c>
      <c r="E532" s="213" t="s">
        <v>542</v>
      </c>
      <c r="F532" s="214" t="s">
        <v>543</v>
      </c>
      <c r="G532" s="215" t="s">
        <v>544</v>
      </c>
      <c r="H532" s="216">
        <v>43.347000000000001</v>
      </c>
      <c r="I532" s="217"/>
      <c r="J532" s="218">
        <f>ROUND(I532*H532,2)</f>
        <v>0</v>
      </c>
      <c r="K532" s="219"/>
      <c r="L532" s="220"/>
      <c r="M532" s="221" t="s">
        <v>1</v>
      </c>
      <c r="N532" s="222" t="s">
        <v>43</v>
      </c>
      <c r="O532" s="59"/>
      <c r="P532" s="173">
        <f>O532*H532</f>
        <v>0</v>
      </c>
      <c r="Q532" s="173">
        <v>1E-3</v>
      </c>
      <c r="R532" s="173">
        <f>Q532*H532</f>
        <v>4.3347000000000004E-2</v>
      </c>
      <c r="S532" s="173">
        <v>0</v>
      </c>
      <c r="T532" s="174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75" t="s">
        <v>204</v>
      </c>
      <c r="AT532" s="175" t="s">
        <v>517</v>
      </c>
      <c r="AU532" s="175" t="s">
        <v>89</v>
      </c>
      <c r="AY532" s="18" t="s">
        <v>136</v>
      </c>
      <c r="BE532" s="176">
        <f>IF(N532="základní",J532,0)</f>
        <v>0</v>
      </c>
      <c r="BF532" s="176">
        <f>IF(N532="snížená",J532,0)</f>
        <v>0</v>
      </c>
      <c r="BG532" s="176">
        <f>IF(N532="zákl. přenesená",J532,0)</f>
        <v>0</v>
      </c>
      <c r="BH532" s="176">
        <f>IF(N532="sníž. přenesená",J532,0)</f>
        <v>0</v>
      </c>
      <c r="BI532" s="176">
        <f>IF(N532="nulová",J532,0)</f>
        <v>0</v>
      </c>
      <c r="BJ532" s="18" t="s">
        <v>86</v>
      </c>
      <c r="BK532" s="176">
        <f>ROUND(I532*H532,2)</f>
        <v>0</v>
      </c>
      <c r="BL532" s="18" t="s">
        <v>142</v>
      </c>
      <c r="BM532" s="175" t="s">
        <v>545</v>
      </c>
    </row>
    <row r="533" spans="1:65" s="2" customFormat="1" ht="10.199999999999999">
      <c r="A533" s="33"/>
      <c r="B533" s="34"/>
      <c r="C533" s="33"/>
      <c r="D533" s="177" t="s">
        <v>144</v>
      </c>
      <c r="E533" s="33"/>
      <c r="F533" s="178" t="s">
        <v>546</v>
      </c>
      <c r="G533" s="33"/>
      <c r="H533" s="33"/>
      <c r="I533" s="97"/>
      <c r="J533" s="33"/>
      <c r="K533" s="33"/>
      <c r="L533" s="34"/>
      <c r="M533" s="179"/>
      <c r="N533" s="180"/>
      <c r="O533" s="59"/>
      <c r="P533" s="59"/>
      <c r="Q533" s="59"/>
      <c r="R533" s="59"/>
      <c r="S533" s="59"/>
      <c r="T533" s="60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T533" s="18" t="s">
        <v>144</v>
      </c>
      <c r="AU533" s="18" t="s">
        <v>89</v>
      </c>
    </row>
    <row r="534" spans="1:65" s="14" customFormat="1" ht="10.199999999999999">
      <c r="B534" s="188"/>
      <c r="D534" s="177" t="s">
        <v>146</v>
      </c>
      <c r="E534" s="189" t="s">
        <v>1</v>
      </c>
      <c r="F534" s="190" t="s">
        <v>547</v>
      </c>
      <c r="H534" s="191">
        <v>43.347000000000001</v>
      </c>
      <c r="I534" s="192"/>
      <c r="L534" s="188"/>
      <c r="M534" s="193"/>
      <c r="N534" s="194"/>
      <c r="O534" s="194"/>
      <c r="P534" s="194"/>
      <c r="Q534" s="194"/>
      <c r="R534" s="194"/>
      <c r="S534" s="194"/>
      <c r="T534" s="195"/>
      <c r="AT534" s="189" t="s">
        <v>146</v>
      </c>
      <c r="AU534" s="189" t="s">
        <v>89</v>
      </c>
      <c r="AV534" s="14" t="s">
        <v>89</v>
      </c>
      <c r="AW534" s="14" t="s">
        <v>33</v>
      </c>
      <c r="AX534" s="14" t="s">
        <v>78</v>
      </c>
      <c r="AY534" s="189" t="s">
        <v>136</v>
      </c>
    </row>
    <row r="535" spans="1:65" s="15" customFormat="1" ht="10.199999999999999">
      <c r="B535" s="196"/>
      <c r="D535" s="177" t="s">
        <v>146</v>
      </c>
      <c r="E535" s="197" t="s">
        <v>1</v>
      </c>
      <c r="F535" s="198" t="s">
        <v>149</v>
      </c>
      <c r="H535" s="199">
        <v>43.347000000000001</v>
      </c>
      <c r="I535" s="200"/>
      <c r="L535" s="196"/>
      <c r="M535" s="201"/>
      <c r="N535" s="202"/>
      <c r="O535" s="202"/>
      <c r="P535" s="202"/>
      <c r="Q535" s="202"/>
      <c r="R535" s="202"/>
      <c r="S535" s="202"/>
      <c r="T535" s="203"/>
      <c r="AT535" s="197" t="s">
        <v>146</v>
      </c>
      <c r="AU535" s="197" t="s">
        <v>89</v>
      </c>
      <c r="AV535" s="15" t="s">
        <v>142</v>
      </c>
      <c r="AW535" s="15" t="s">
        <v>33</v>
      </c>
      <c r="AX535" s="15" t="s">
        <v>86</v>
      </c>
      <c r="AY535" s="197" t="s">
        <v>136</v>
      </c>
    </row>
    <row r="536" spans="1:65" s="2" customFormat="1" ht="16.5" customHeight="1">
      <c r="A536" s="33"/>
      <c r="B536" s="162"/>
      <c r="C536" s="163" t="s">
        <v>548</v>
      </c>
      <c r="D536" s="163" t="s">
        <v>138</v>
      </c>
      <c r="E536" s="164" t="s">
        <v>549</v>
      </c>
      <c r="F536" s="165" t="s">
        <v>550</v>
      </c>
      <c r="G536" s="166" t="s">
        <v>141</v>
      </c>
      <c r="H536" s="167">
        <v>1349.5</v>
      </c>
      <c r="I536" s="168"/>
      <c r="J536" s="169">
        <f>ROUND(I536*H536,2)</f>
        <v>0</v>
      </c>
      <c r="K536" s="170"/>
      <c r="L536" s="34"/>
      <c r="M536" s="171" t="s">
        <v>1</v>
      </c>
      <c r="N536" s="172" t="s">
        <v>43</v>
      </c>
      <c r="O536" s="59"/>
      <c r="P536" s="173">
        <f>O536*H536</f>
        <v>0</v>
      </c>
      <c r="Q536" s="173">
        <v>0</v>
      </c>
      <c r="R536" s="173">
        <f>Q536*H536</f>
        <v>0</v>
      </c>
      <c r="S536" s="173">
        <v>0</v>
      </c>
      <c r="T536" s="174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75" t="s">
        <v>142</v>
      </c>
      <c r="AT536" s="175" t="s">
        <v>138</v>
      </c>
      <c r="AU536" s="175" t="s">
        <v>89</v>
      </c>
      <c r="AY536" s="18" t="s">
        <v>136</v>
      </c>
      <c r="BE536" s="176">
        <f>IF(N536="základní",J536,0)</f>
        <v>0</v>
      </c>
      <c r="BF536" s="176">
        <f>IF(N536="snížená",J536,0)</f>
        <v>0</v>
      </c>
      <c r="BG536" s="176">
        <f>IF(N536="zákl. přenesená",J536,0)</f>
        <v>0</v>
      </c>
      <c r="BH536" s="176">
        <f>IF(N536="sníž. přenesená",J536,0)</f>
        <v>0</v>
      </c>
      <c r="BI536" s="176">
        <f>IF(N536="nulová",J536,0)</f>
        <v>0</v>
      </c>
      <c r="BJ536" s="18" t="s">
        <v>86</v>
      </c>
      <c r="BK536" s="176">
        <f>ROUND(I536*H536,2)</f>
        <v>0</v>
      </c>
      <c r="BL536" s="18" t="s">
        <v>142</v>
      </c>
      <c r="BM536" s="175" t="s">
        <v>551</v>
      </c>
    </row>
    <row r="537" spans="1:65" s="2" customFormat="1" ht="10.199999999999999">
      <c r="A537" s="33"/>
      <c r="B537" s="34"/>
      <c r="C537" s="33"/>
      <c r="D537" s="177" t="s">
        <v>144</v>
      </c>
      <c r="E537" s="33"/>
      <c r="F537" s="178" t="s">
        <v>552</v>
      </c>
      <c r="G537" s="33"/>
      <c r="H537" s="33"/>
      <c r="I537" s="97"/>
      <c r="J537" s="33"/>
      <c r="K537" s="33"/>
      <c r="L537" s="34"/>
      <c r="M537" s="179"/>
      <c r="N537" s="180"/>
      <c r="O537" s="59"/>
      <c r="P537" s="59"/>
      <c r="Q537" s="59"/>
      <c r="R537" s="59"/>
      <c r="S537" s="59"/>
      <c r="T537" s="60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T537" s="18" t="s">
        <v>144</v>
      </c>
      <c r="AU537" s="18" t="s">
        <v>89</v>
      </c>
    </row>
    <row r="538" spans="1:65" s="13" customFormat="1" ht="10.199999999999999">
      <c r="B538" s="181"/>
      <c r="D538" s="177" t="s">
        <v>146</v>
      </c>
      <c r="E538" s="182" t="s">
        <v>1</v>
      </c>
      <c r="F538" s="183" t="s">
        <v>553</v>
      </c>
      <c r="H538" s="182" t="s">
        <v>1</v>
      </c>
      <c r="I538" s="184"/>
      <c r="L538" s="181"/>
      <c r="M538" s="185"/>
      <c r="N538" s="186"/>
      <c r="O538" s="186"/>
      <c r="P538" s="186"/>
      <c r="Q538" s="186"/>
      <c r="R538" s="186"/>
      <c r="S538" s="186"/>
      <c r="T538" s="187"/>
      <c r="AT538" s="182" t="s">
        <v>146</v>
      </c>
      <c r="AU538" s="182" t="s">
        <v>89</v>
      </c>
      <c r="AV538" s="13" t="s">
        <v>86</v>
      </c>
      <c r="AW538" s="13" t="s">
        <v>33</v>
      </c>
      <c r="AX538" s="13" t="s">
        <v>78</v>
      </c>
      <c r="AY538" s="182" t="s">
        <v>136</v>
      </c>
    </row>
    <row r="539" spans="1:65" s="14" customFormat="1" ht="10.199999999999999">
      <c r="B539" s="188"/>
      <c r="D539" s="177" t="s">
        <v>146</v>
      </c>
      <c r="E539" s="189" t="s">
        <v>1</v>
      </c>
      <c r="F539" s="190" t="s">
        <v>554</v>
      </c>
      <c r="H539" s="191">
        <v>1349.508</v>
      </c>
      <c r="I539" s="192"/>
      <c r="L539" s="188"/>
      <c r="M539" s="193"/>
      <c r="N539" s="194"/>
      <c r="O539" s="194"/>
      <c r="P539" s="194"/>
      <c r="Q539" s="194"/>
      <c r="R539" s="194"/>
      <c r="S539" s="194"/>
      <c r="T539" s="195"/>
      <c r="AT539" s="189" t="s">
        <v>146</v>
      </c>
      <c r="AU539" s="189" t="s">
        <v>89</v>
      </c>
      <c r="AV539" s="14" t="s">
        <v>89</v>
      </c>
      <c r="AW539" s="14" t="s">
        <v>33</v>
      </c>
      <c r="AX539" s="14" t="s">
        <v>78</v>
      </c>
      <c r="AY539" s="189" t="s">
        <v>136</v>
      </c>
    </row>
    <row r="540" spans="1:65" s="15" customFormat="1" ht="10.199999999999999">
      <c r="B540" s="196"/>
      <c r="D540" s="177" t="s">
        <v>146</v>
      </c>
      <c r="E540" s="197" t="s">
        <v>1</v>
      </c>
      <c r="F540" s="198" t="s">
        <v>149</v>
      </c>
      <c r="H540" s="199">
        <v>1349.508</v>
      </c>
      <c r="I540" s="200"/>
      <c r="L540" s="196"/>
      <c r="M540" s="201"/>
      <c r="N540" s="202"/>
      <c r="O540" s="202"/>
      <c r="P540" s="202"/>
      <c r="Q540" s="202"/>
      <c r="R540" s="202"/>
      <c r="S540" s="202"/>
      <c r="T540" s="203"/>
      <c r="AT540" s="197" t="s">
        <v>146</v>
      </c>
      <c r="AU540" s="197" t="s">
        <v>89</v>
      </c>
      <c r="AV540" s="15" t="s">
        <v>142</v>
      </c>
      <c r="AW540" s="15" t="s">
        <v>33</v>
      </c>
      <c r="AX540" s="15" t="s">
        <v>78</v>
      </c>
      <c r="AY540" s="197" t="s">
        <v>136</v>
      </c>
    </row>
    <row r="541" spans="1:65" s="14" customFormat="1" ht="10.199999999999999">
      <c r="B541" s="188"/>
      <c r="D541" s="177" t="s">
        <v>146</v>
      </c>
      <c r="E541" s="189" t="s">
        <v>1</v>
      </c>
      <c r="F541" s="190" t="s">
        <v>555</v>
      </c>
      <c r="H541" s="191">
        <v>1349.5</v>
      </c>
      <c r="I541" s="192"/>
      <c r="L541" s="188"/>
      <c r="M541" s="193"/>
      <c r="N541" s="194"/>
      <c r="O541" s="194"/>
      <c r="P541" s="194"/>
      <c r="Q541" s="194"/>
      <c r="R541" s="194"/>
      <c r="S541" s="194"/>
      <c r="T541" s="195"/>
      <c r="AT541" s="189" t="s">
        <v>146</v>
      </c>
      <c r="AU541" s="189" t="s">
        <v>89</v>
      </c>
      <c r="AV541" s="14" t="s">
        <v>89</v>
      </c>
      <c r="AW541" s="14" t="s">
        <v>33</v>
      </c>
      <c r="AX541" s="14" t="s">
        <v>86</v>
      </c>
      <c r="AY541" s="189" t="s">
        <v>136</v>
      </c>
    </row>
    <row r="542" spans="1:65" s="12" customFormat="1" ht="22.8" customHeight="1">
      <c r="B542" s="149"/>
      <c r="D542" s="150" t="s">
        <v>77</v>
      </c>
      <c r="E542" s="160" t="s">
        <v>154</v>
      </c>
      <c r="F542" s="160" t="s">
        <v>556</v>
      </c>
      <c r="I542" s="152"/>
      <c r="J542" s="161">
        <f>BK542</f>
        <v>0</v>
      </c>
      <c r="L542" s="149"/>
      <c r="M542" s="154"/>
      <c r="N542" s="155"/>
      <c r="O542" s="155"/>
      <c r="P542" s="156">
        <f>SUM(P543:P596)</f>
        <v>0</v>
      </c>
      <c r="Q542" s="155"/>
      <c r="R542" s="156">
        <f>SUM(R543:R596)</f>
        <v>3.5902583999999997</v>
      </c>
      <c r="S542" s="155"/>
      <c r="T542" s="157">
        <f>SUM(T543:T596)</f>
        <v>0</v>
      </c>
      <c r="AR542" s="150" t="s">
        <v>86</v>
      </c>
      <c r="AT542" s="158" t="s">
        <v>77</v>
      </c>
      <c r="AU542" s="158" t="s">
        <v>86</v>
      </c>
      <c r="AY542" s="150" t="s">
        <v>136</v>
      </c>
      <c r="BK542" s="159">
        <f>SUM(BK543:BK596)</f>
        <v>0</v>
      </c>
    </row>
    <row r="543" spans="1:65" s="2" customFormat="1" ht="16.5" customHeight="1">
      <c r="A543" s="33"/>
      <c r="B543" s="162"/>
      <c r="C543" s="163" t="s">
        <v>557</v>
      </c>
      <c r="D543" s="163" t="s">
        <v>138</v>
      </c>
      <c r="E543" s="164" t="s">
        <v>558</v>
      </c>
      <c r="F543" s="165" t="s">
        <v>559</v>
      </c>
      <c r="G543" s="166" t="s">
        <v>256</v>
      </c>
      <c r="H543" s="167">
        <v>1.1519999999999999</v>
      </c>
      <c r="I543" s="168"/>
      <c r="J543" s="169">
        <f>ROUND(I543*H543,2)</f>
        <v>0</v>
      </c>
      <c r="K543" s="170"/>
      <c r="L543" s="34"/>
      <c r="M543" s="171" t="s">
        <v>1</v>
      </c>
      <c r="N543" s="172" t="s">
        <v>43</v>
      </c>
      <c r="O543" s="59"/>
      <c r="P543" s="173">
        <f>O543*H543</f>
        <v>0</v>
      </c>
      <c r="Q543" s="173">
        <v>0</v>
      </c>
      <c r="R543" s="173">
        <f>Q543*H543</f>
        <v>0</v>
      </c>
      <c r="S543" s="173">
        <v>0</v>
      </c>
      <c r="T543" s="174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75" t="s">
        <v>142</v>
      </c>
      <c r="AT543" s="175" t="s">
        <v>138</v>
      </c>
      <c r="AU543" s="175" t="s">
        <v>89</v>
      </c>
      <c r="AY543" s="18" t="s">
        <v>136</v>
      </c>
      <c r="BE543" s="176">
        <f>IF(N543="základní",J543,0)</f>
        <v>0</v>
      </c>
      <c r="BF543" s="176">
        <f>IF(N543="snížená",J543,0)</f>
        <v>0</v>
      </c>
      <c r="BG543" s="176">
        <f>IF(N543="zákl. přenesená",J543,0)</f>
        <v>0</v>
      </c>
      <c r="BH543" s="176">
        <f>IF(N543="sníž. přenesená",J543,0)</f>
        <v>0</v>
      </c>
      <c r="BI543" s="176">
        <f>IF(N543="nulová",J543,0)</f>
        <v>0</v>
      </c>
      <c r="BJ543" s="18" t="s">
        <v>86</v>
      </c>
      <c r="BK543" s="176">
        <f>ROUND(I543*H543,2)</f>
        <v>0</v>
      </c>
      <c r="BL543" s="18" t="s">
        <v>142</v>
      </c>
      <c r="BM543" s="175" t="s">
        <v>560</v>
      </c>
    </row>
    <row r="544" spans="1:65" s="2" customFormat="1" ht="28.8">
      <c r="A544" s="33"/>
      <c r="B544" s="34"/>
      <c r="C544" s="33"/>
      <c r="D544" s="177" t="s">
        <v>144</v>
      </c>
      <c r="E544" s="33"/>
      <c r="F544" s="178" t="s">
        <v>561</v>
      </c>
      <c r="G544" s="33"/>
      <c r="H544" s="33"/>
      <c r="I544" s="97"/>
      <c r="J544" s="33"/>
      <c r="K544" s="33"/>
      <c r="L544" s="34"/>
      <c r="M544" s="179"/>
      <c r="N544" s="180"/>
      <c r="O544" s="59"/>
      <c r="P544" s="59"/>
      <c r="Q544" s="59"/>
      <c r="R544" s="59"/>
      <c r="S544" s="59"/>
      <c r="T544" s="60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T544" s="18" t="s">
        <v>144</v>
      </c>
      <c r="AU544" s="18" t="s">
        <v>89</v>
      </c>
    </row>
    <row r="545" spans="1:65" s="13" customFormat="1" ht="10.199999999999999">
      <c r="B545" s="181"/>
      <c r="D545" s="177" t="s">
        <v>146</v>
      </c>
      <c r="E545" s="182" t="s">
        <v>1</v>
      </c>
      <c r="F545" s="183" t="s">
        <v>562</v>
      </c>
      <c r="H545" s="182" t="s">
        <v>1</v>
      </c>
      <c r="I545" s="184"/>
      <c r="L545" s="181"/>
      <c r="M545" s="185"/>
      <c r="N545" s="186"/>
      <c r="O545" s="186"/>
      <c r="P545" s="186"/>
      <c r="Q545" s="186"/>
      <c r="R545" s="186"/>
      <c r="S545" s="186"/>
      <c r="T545" s="187"/>
      <c r="AT545" s="182" t="s">
        <v>146</v>
      </c>
      <c r="AU545" s="182" t="s">
        <v>89</v>
      </c>
      <c r="AV545" s="13" t="s">
        <v>86</v>
      </c>
      <c r="AW545" s="13" t="s">
        <v>33</v>
      </c>
      <c r="AX545" s="13" t="s">
        <v>78</v>
      </c>
      <c r="AY545" s="182" t="s">
        <v>136</v>
      </c>
    </row>
    <row r="546" spans="1:65" s="14" customFormat="1" ht="10.199999999999999">
      <c r="B546" s="188"/>
      <c r="D546" s="177" t="s">
        <v>146</v>
      </c>
      <c r="E546" s="189" t="s">
        <v>1</v>
      </c>
      <c r="F546" s="190" t="s">
        <v>563</v>
      </c>
      <c r="H546" s="191">
        <v>1.1519999999999999</v>
      </c>
      <c r="I546" s="192"/>
      <c r="L546" s="188"/>
      <c r="M546" s="193"/>
      <c r="N546" s="194"/>
      <c r="O546" s="194"/>
      <c r="P546" s="194"/>
      <c r="Q546" s="194"/>
      <c r="R546" s="194"/>
      <c r="S546" s="194"/>
      <c r="T546" s="195"/>
      <c r="AT546" s="189" t="s">
        <v>146</v>
      </c>
      <c r="AU546" s="189" t="s">
        <v>89</v>
      </c>
      <c r="AV546" s="14" t="s">
        <v>89</v>
      </c>
      <c r="AW546" s="14" t="s">
        <v>33</v>
      </c>
      <c r="AX546" s="14" t="s">
        <v>78</v>
      </c>
      <c r="AY546" s="189" t="s">
        <v>136</v>
      </c>
    </row>
    <row r="547" spans="1:65" s="15" customFormat="1" ht="10.199999999999999">
      <c r="B547" s="196"/>
      <c r="D547" s="177" t="s">
        <v>146</v>
      </c>
      <c r="E547" s="197" t="s">
        <v>1</v>
      </c>
      <c r="F547" s="198" t="s">
        <v>149</v>
      </c>
      <c r="H547" s="199">
        <v>1.1519999999999999</v>
      </c>
      <c r="I547" s="200"/>
      <c r="L547" s="196"/>
      <c r="M547" s="201"/>
      <c r="N547" s="202"/>
      <c r="O547" s="202"/>
      <c r="P547" s="202"/>
      <c r="Q547" s="202"/>
      <c r="R547" s="202"/>
      <c r="S547" s="202"/>
      <c r="T547" s="203"/>
      <c r="AT547" s="197" t="s">
        <v>146</v>
      </c>
      <c r="AU547" s="197" t="s">
        <v>89</v>
      </c>
      <c r="AV547" s="15" t="s">
        <v>142</v>
      </c>
      <c r="AW547" s="15" t="s">
        <v>33</v>
      </c>
      <c r="AX547" s="15" t="s">
        <v>86</v>
      </c>
      <c r="AY547" s="197" t="s">
        <v>136</v>
      </c>
    </row>
    <row r="548" spans="1:65" s="2" customFormat="1" ht="16.5" customHeight="1">
      <c r="A548" s="33"/>
      <c r="B548" s="162"/>
      <c r="C548" s="163" t="s">
        <v>564</v>
      </c>
      <c r="D548" s="163" t="s">
        <v>138</v>
      </c>
      <c r="E548" s="164" t="s">
        <v>565</v>
      </c>
      <c r="F548" s="165" t="s">
        <v>566</v>
      </c>
      <c r="G548" s="166" t="s">
        <v>256</v>
      </c>
      <c r="H548" s="167">
        <v>0.84399999999999997</v>
      </c>
      <c r="I548" s="168"/>
      <c r="J548" s="169">
        <f>ROUND(I548*H548,2)</f>
        <v>0</v>
      </c>
      <c r="K548" s="170"/>
      <c r="L548" s="34"/>
      <c r="M548" s="171" t="s">
        <v>1</v>
      </c>
      <c r="N548" s="172" t="s">
        <v>43</v>
      </c>
      <c r="O548" s="59"/>
      <c r="P548" s="173">
        <f>O548*H548</f>
        <v>0</v>
      </c>
      <c r="Q548" s="173">
        <v>0</v>
      </c>
      <c r="R548" s="173">
        <f>Q548*H548</f>
        <v>0</v>
      </c>
      <c r="S548" s="173">
        <v>0</v>
      </c>
      <c r="T548" s="174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75" t="s">
        <v>142</v>
      </c>
      <c r="AT548" s="175" t="s">
        <v>138</v>
      </c>
      <c r="AU548" s="175" t="s">
        <v>89</v>
      </c>
      <c r="AY548" s="18" t="s">
        <v>136</v>
      </c>
      <c r="BE548" s="176">
        <f>IF(N548="základní",J548,0)</f>
        <v>0</v>
      </c>
      <c r="BF548" s="176">
        <f>IF(N548="snížená",J548,0)</f>
        <v>0</v>
      </c>
      <c r="BG548" s="176">
        <f>IF(N548="zákl. přenesená",J548,0)</f>
        <v>0</v>
      </c>
      <c r="BH548" s="176">
        <f>IF(N548="sníž. přenesená",J548,0)</f>
        <v>0</v>
      </c>
      <c r="BI548" s="176">
        <f>IF(N548="nulová",J548,0)</f>
        <v>0</v>
      </c>
      <c r="BJ548" s="18" t="s">
        <v>86</v>
      </c>
      <c r="BK548" s="176">
        <f>ROUND(I548*H548,2)</f>
        <v>0</v>
      </c>
      <c r="BL548" s="18" t="s">
        <v>142</v>
      </c>
      <c r="BM548" s="175" t="s">
        <v>567</v>
      </c>
    </row>
    <row r="549" spans="1:65" s="2" customFormat="1" ht="28.8">
      <c r="A549" s="33"/>
      <c r="B549" s="34"/>
      <c r="C549" s="33"/>
      <c r="D549" s="177" t="s">
        <v>144</v>
      </c>
      <c r="E549" s="33"/>
      <c r="F549" s="178" t="s">
        <v>568</v>
      </c>
      <c r="G549" s="33"/>
      <c r="H549" s="33"/>
      <c r="I549" s="97"/>
      <c r="J549" s="33"/>
      <c r="K549" s="33"/>
      <c r="L549" s="34"/>
      <c r="M549" s="179"/>
      <c r="N549" s="180"/>
      <c r="O549" s="59"/>
      <c r="P549" s="59"/>
      <c r="Q549" s="59"/>
      <c r="R549" s="59"/>
      <c r="S549" s="59"/>
      <c r="T549" s="60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T549" s="18" t="s">
        <v>144</v>
      </c>
      <c r="AU549" s="18" t="s">
        <v>89</v>
      </c>
    </row>
    <row r="550" spans="1:65" s="13" customFormat="1" ht="10.199999999999999">
      <c r="B550" s="181"/>
      <c r="D550" s="177" t="s">
        <v>146</v>
      </c>
      <c r="E550" s="182" t="s">
        <v>1</v>
      </c>
      <c r="F550" s="183" t="s">
        <v>569</v>
      </c>
      <c r="H550" s="182" t="s">
        <v>1</v>
      </c>
      <c r="I550" s="184"/>
      <c r="L550" s="181"/>
      <c r="M550" s="185"/>
      <c r="N550" s="186"/>
      <c r="O550" s="186"/>
      <c r="P550" s="186"/>
      <c r="Q550" s="186"/>
      <c r="R550" s="186"/>
      <c r="S550" s="186"/>
      <c r="T550" s="187"/>
      <c r="AT550" s="182" t="s">
        <v>146</v>
      </c>
      <c r="AU550" s="182" t="s">
        <v>89</v>
      </c>
      <c r="AV550" s="13" t="s">
        <v>86</v>
      </c>
      <c r="AW550" s="13" t="s">
        <v>33</v>
      </c>
      <c r="AX550" s="13" t="s">
        <v>78</v>
      </c>
      <c r="AY550" s="182" t="s">
        <v>136</v>
      </c>
    </row>
    <row r="551" spans="1:65" s="14" customFormat="1" ht="10.199999999999999">
      <c r="B551" s="188"/>
      <c r="D551" s="177" t="s">
        <v>146</v>
      </c>
      <c r="E551" s="189" t="s">
        <v>1</v>
      </c>
      <c r="F551" s="190" t="s">
        <v>570</v>
      </c>
      <c r="H551" s="191">
        <v>0.84399999999999997</v>
      </c>
      <c r="I551" s="192"/>
      <c r="L551" s="188"/>
      <c r="M551" s="193"/>
      <c r="N551" s="194"/>
      <c r="O551" s="194"/>
      <c r="P551" s="194"/>
      <c r="Q551" s="194"/>
      <c r="R551" s="194"/>
      <c r="S551" s="194"/>
      <c r="T551" s="195"/>
      <c r="AT551" s="189" t="s">
        <v>146</v>
      </c>
      <c r="AU551" s="189" t="s">
        <v>89</v>
      </c>
      <c r="AV551" s="14" t="s">
        <v>89</v>
      </c>
      <c r="AW551" s="14" t="s">
        <v>33</v>
      </c>
      <c r="AX551" s="14" t="s">
        <v>78</v>
      </c>
      <c r="AY551" s="189" t="s">
        <v>136</v>
      </c>
    </row>
    <row r="552" spans="1:65" s="15" customFormat="1" ht="10.199999999999999">
      <c r="B552" s="196"/>
      <c r="D552" s="177" t="s">
        <v>146</v>
      </c>
      <c r="E552" s="197" t="s">
        <v>1</v>
      </c>
      <c r="F552" s="198" t="s">
        <v>149</v>
      </c>
      <c r="H552" s="199">
        <v>0.84399999999999997</v>
      </c>
      <c r="I552" s="200"/>
      <c r="L552" s="196"/>
      <c r="M552" s="201"/>
      <c r="N552" s="202"/>
      <c r="O552" s="202"/>
      <c r="P552" s="202"/>
      <c r="Q552" s="202"/>
      <c r="R552" s="202"/>
      <c r="S552" s="202"/>
      <c r="T552" s="203"/>
      <c r="AT552" s="197" t="s">
        <v>146</v>
      </c>
      <c r="AU552" s="197" t="s">
        <v>89</v>
      </c>
      <c r="AV552" s="15" t="s">
        <v>142</v>
      </c>
      <c r="AW552" s="15" t="s">
        <v>33</v>
      </c>
      <c r="AX552" s="15" t="s">
        <v>86</v>
      </c>
      <c r="AY552" s="197" t="s">
        <v>136</v>
      </c>
    </row>
    <row r="553" spans="1:65" s="2" customFormat="1" ht="16.5" customHeight="1">
      <c r="A553" s="33"/>
      <c r="B553" s="162"/>
      <c r="C553" s="163" t="s">
        <v>571</v>
      </c>
      <c r="D553" s="163" t="s">
        <v>138</v>
      </c>
      <c r="E553" s="164" t="s">
        <v>572</v>
      </c>
      <c r="F553" s="165" t="s">
        <v>573</v>
      </c>
      <c r="G553" s="166" t="s">
        <v>141</v>
      </c>
      <c r="H553" s="167">
        <v>16.2</v>
      </c>
      <c r="I553" s="168"/>
      <c r="J553" s="169">
        <f>ROUND(I553*H553,2)</f>
        <v>0</v>
      </c>
      <c r="K553" s="170"/>
      <c r="L553" s="34"/>
      <c r="M553" s="171" t="s">
        <v>1</v>
      </c>
      <c r="N553" s="172" t="s">
        <v>43</v>
      </c>
      <c r="O553" s="59"/>
      <c r="P553" s="173">
        <f>O553*H553</f>
        <v>0</v>
      </c>
      <c r="Q553" s="173">
        <v>7.26E-3</v>
      </c>
      <c r="R553" s="173">
        <f>Q553*H553</f>
        <v>0.11761199999999999</v>
      </c>
      <c r="S553" s="173">
        <v>0</v>
      </c>
      <c r="T553" s="174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175" t="s">
        <v>142</v>
      </c>
      <c r="AT553" s="175" t="s">
        <v>138</v>
      </c>
      <c r="AU553" s="175" t="s">
        <v>89</v>
      </c>
      <c r="AY553" s="18" t="s">
        <v>136</v>
      </c>
      <c r="BE553" s="176">
        <f>IF(N553="základní",J553,0)</f>
        <v>0</v>
      </c>
      <c r="BF553" s="176">
        <f>IF(N553="snížená",J553,0)</f>
        <v>0</v>
      </c>
      <c r="BG553" s="176">
        <f>IF(N553="zákl. přenesená",J553,0)</f>
        <v>0</v>
      </c>
      <c r="BH553" s="176">
        <f>IF(N553="sníž. přenesená",J553,0)</f>
        <v>0</v>
      </c>
      <c r="BI553" s="176">
        <f>IF(N553="nulová",J553,0)</f>
        <v>0</v>
      </c>
      <c r="BJ553" s="18" t="s">
        <v>86</v>
      </c>
      <c r="BK553" s="176">
        <f>ROUND(I553*H553,2)</f>
        <v>0</v>
      </c>
      <c r="BL553" s="18" t="s">
        <v>142</v>
      </c>
      <c r="BM553" s="175" t="s">
        <v>574</v>
      </c>
    </row>
    <row r="554" spans="1:65" s="2" customFormat="1" ht="28.8">
      <c r="A554" s="33"/>
      <c r="B554" s="34"/>
      <c r="C554" s="33"/>
      <c r="D554" s="177" t="s">
        <v>144</v>
      </c>
      <c r="E554" s="33"/>
      <c r="F554" s="178" t="s">
        <v>575</v>
      </c>
      <c r="G554" s="33"/>
      <c r="H554" s="33"/>
      <c r="I554" s="97"/>
      <c r="J554" s="33"/>
      <c r="K554" s="33"/>
      <c r="L554" s="34"/>
      <c r="M554" s="179"/>
      <c r="N554" s="180"/>
      <c r="O554" s="59"/>
      <c r="P554" s="59"/>
      <c r="Q554" s="59"/>
      <c r="R554" s="59"/>
      <c r="S554" s="59"/>
      <c r="T554" s="60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T554" s="18" t="s">
        <v>144</v>
      </c>
      <c r="AU554" s="18" t="s">
        <v>89</v>
      </c>
    </row>
    <row r="555" spans="1:65" s="13" customFormat="1" ht="10.199999999999999">
      <c r="B555" s="181"/>
      <c r="D555" s="177" t="s">
        <v>146</v>
      </c>
      <c r="E555" s="182" t="s">
        <v>1</v>
      </c>
      <c r="F555" s="183" t="s">
        <v>569</v>
      </c>
      <c r="H555" s="182" t="s">
        <v>1</v>
      </c>
      <c r="I555" s="184"/>
      <c r="L555" s="181"/>
      <c r="M555" s="185"/>
      <c r="N555" s="186"/>
      <c r="O555" s="186"/>
      <c r="P555" s="186"/>
      <c r="Q555" s="186"/>
      <c r="R555" s="186"/>
      <c r="S555" s="186"/>
      <c r="T555" s="187"/>
      <c r="AT555" s="182" t="s">
        <v>146</v>
      </c>
      <c r="AU555" s="182" t="s">
        <v>89</v>
      </c>
      <c r="AV555" s="13" t="s">
        <v>86</v>
      </c>
      <c r="AW555" s="13" t="s">
        <v>33</v>
      </c>
      <c r="AX555" s="13" t="s">
        <v>78</v>
      </c>
      <c r="AY555" s="182" t="s">
        <v>136</v>
      </c>
    </row>
    <row r="556" spans="1:65" s="14" customFormat="1" ht="10.199999999999999">
      <c r="B556" s="188"/>
      <c r="D556" s="177" t="s">
        <v>146</v>
      </c>
      <c r="E556" s="189" t="s">
        <v>1</v>
      </c>
      <c r="F556" s="190" t="s">
        <v>576</v>
      </c>
      <c r="H556" s="191">
        <v>7.8230000000000004</v>
      </c>
      <c r="I556" s="192"/>
      <c r="L556" s="188"/>
      <c r="M556" s="193"/>
      <c r="N556" s="194"/>
      <c r="O556" s="194"/>
      <c r="P556" s="194"/>
      <c r="Q556" s="194"/>
      <c r="R556" s="194"/>
      <c r="S556" s="194"/>
      <c r="T556" s="195"/>
      <c r="AT556" s="189" t="s">
        <v>146</v>
      </c>
      <c r="AU556" s="189" t="s">
        <v>89</v>
      </c>
      <c r="AV556" s="14" t="s">
        <v>89</v>
      </c>
      <c r="AW556" s="14" t="s">
        <v>33</v>
      </c>
      <c r="AX556" s="14" t="s">
        <v>78</v>
      </c>
      <c r="AY556" s="189" t="s">
        <v>136</v>
      </c>
    </row>
    <row r="557" spans="1:65" s="16" customFormat="1" ht="10.199999999999999">
      <c r="B557" s="204"/>
      <c r="D557" s="177" t="s">
        <v>146</v>
      </c>
      <c r="E557" s="205" t="s">
        <v>1</v>
      </c>
      <c r="F557" s="206" t="s">
        <v>178</v>
      </c>
      <c r="H557" s="207">
        <v>7.8230000000000004</v>
      </c>
      <c r="I557" s="208"/>
      <c r="L557" s="204"/>
      <c r="M557" s="209"/>
      <c r="N557" s="210"/>
      <c r="O557" s="210"/>
      <c r="P557" s="210"/>
      <c r="Q557" s="210"/>
      <c r="R557" s="210"/>
      <c r="S557" s="210"/>
      <c r="T557" s="211"/>
      <c r="AT557" s="205" t="s">
        <v>146</v>
      </c>
      <c r="AU557" s="205" t="s">
        <v>89</v>
      </c>
      <c r="AV557" s="16" t="s">
        <v>154</v>
      </c>
      <c r="AW557" s="16" t="s">
        <v>33</v>
      </c>
      <c r="AX557" s="16" t="s">
        <v>78</v>
      </c>
      <c r="AY557" s="205" t="s">
        <v>136</v>
      </c>
    </row>
    <row r="558" spans="1:65" s="13" customFormat="1" ht="10.199999999999999">
      <c r="B558" s="181"/>
      <c r="D558" s="177" t="s">
        <v>146</v>
      </c>
      <c r="E558" s="182" t="s">
        <v>1</v>
      </c>
      <c r="F558" s="183" t="s">
        <v>562</v>
      </c>
      <c r="H558" s="182" t="s">
        <v>1</v>
      </c>
      <c r="I558" s="184"/>
      <c r="L558" s="181"/>
      <c r="M558" s="185"/>
      <c r="N558" s="186"/>
      <c r="O558" s="186"/>
      <c r="P558" s="186"/>
      <c r="Q558" s="186"/>
      <c r="R558" s="186"/>
      <c r="S558" s="186"/>
      <c r="T558" s="187"/>
      <c r="AT558" s="182" t="s">
        <v>146</v>
      </c>
      <c r="AU558" s="182" t="s">
        <v>89</v>
      </c>
      <c r="AV558" s="13" t="s">
        <v>86</v>
      </c>
      <c r="AW558" s="13" t="s">
        <v>33</v>
      </c>
      <c r="AX558" s="13" t="s">
        <v>78</v>
      </c>
      <c r="AY558" s="182" t="s">
        <v>136</v>
      </c>
    </row>
    <row r="559" spans="1:65" s="14" customFormat="1" ht="10.199999999999999">
      <c r="B559" s="188"/>
      <c r="D559" s="177" t="s">
        <v>146</v>
      </c>
      <c r="E559" s="189" t="s">
        <v>1</v>
      </c>
      <c r="F559" s="190" t="s">
        <v>577</v>
      </c>
      <c r="H559" s="191">
        <v>8.4</v>
      </c>
      <c r="I559" s="192"/>
      <c r="L559" s="188"/>
      <c r="M559" s="193"/>
      <c r="N559" s="194"/>
      <c r="O559" s="194"/>
      <c r="P559" s="194"/>
      <c r="Q559" s="194"/>
      <c r="R559" s="194"/>
      <c r="S559" s="194"/>
      <c r="T559" s="195"/>
      <c r="AT559" s="189" t="s">
        <v>146</v>
      </c>
      <c r="AU559" s="189" t="s">
        <v>89</v>
      </c>
      <c r="AV559" s="14" t="s">
        <v>89</v>
      </c>
      <c r="AW559" s="14" t="s">
        <v>33</v>
      </c>
      <c r="AX559" s="14" t="s">
        <v>78</v>
      </c>
      <c r="AY559" s="189" t="s">
        <v>136</v>
      </c>
    </row>
    <row r="560" spans="1:65" s="16" customFormat="1" ht="10.199999999999999">
      <c r="B560" s="204"/>
      <c r="D560" s="177" t="s">
        <v>146</v>
      </c>
      <c r="E560" s="205" t="s">
        <v>1</v>
      </c>
      <c r="F560" s="206" t="s">
        <v>178</v>
      </c>
      <c r="H560" s="207">
        <v>8.4</v>
      </c>
      <c r="I560" s="208"/>
      <c r="L560" s="204"/>
      <c r="M560" s="209"/>
      <c r="N560" s="210"/>
      <c r="O560" s="210"/>
      <c r="P560" s="210"/>
      <c r="Q560" s="210"/>
      <c r="R560" s="210"/>
      <c r="S560" s="210"/>
      <c r="T560" s="211"/>
      <c r="AT560" s="205" t="s">
        <v>146</v>
      </c>
      <c r="AU560" s="205" t="s">
        <v>89</v>
      </c>
      <c r="AV560" s="16" t="s">
        <v>154</v>
      </c>
      <c r="AW560" s="16" t="s">
        <v>33</v>
      </c>
      <c r="AX560" s="16" t="s">
        <v>78</v>
      </c>
      <c r="AY560" s="205" t="s">
        <v>136</v>
      </c>
    </row>
    <row r="561" spans="1:65" s="15" customFormat="1" ht="10.199999999999999">
      <c r="B561" s="196"/>
      <c r="D561" s="177" t="s">
        <v>146</v>
      </c>
      <c r="E561" s="197" t="s">
        <v>1</v>
      </c>
      <c r="F561" s="198" t="s">
        <v>149</v>
      </c>
      <c r="H561" s="199">
        <v>16.222999999999999</v>
      </c>
      <c r="I561" s="200"/>
      <c r="L561" s="196"/>
      <c r="M561" s="201"/>
      <c r="N561" s="202"/>
      <c r="O561" s="202"/>
      <c r="P561" s="202"/>
      <c r="Q561" s="202"/>
      <c r="R561" s="202"/>
      <c r="S561" s="202"/>
      <c r="T561" s="203"/>
      <c r="AT561" s="197" t="s">
        <v>146</v>
      </c>
      <c r="AU561" s="197" t="s">
        <v>89</v>
      </c>
      <c r="AV561" s="15" t="s">
        <v>142</v>
      </c>
      <c r="AW561" s="15" t="s">
        <v>33</v>
      </c>
      <c r="AX561" s="15" t="s">
        <v>78</v>
      </c>
      <c r="AY561" s="197" t="s">
        <v>136</v>
      </c>
    </row>
    <row r="562" spans="1:65" s="14" customFormat="1" ht="10.199999999999999">
      <c r="B562" s="188"/>
      <c r="D562" s="177" t="s">
        <v>146</v>
      </c>
      <c r="E562" s="189" t="s">
        <v>1</v>
      </c>
      <c r="F562" s="190" t="s">
        <v>578</v>
      </c>
      <c r="H562" s="191">
        <v>16.2</v>
      </c>
      <c r="I562" s="192"/>
      <c r="L562" s="188"/>
      <c r="M562" s="193"/>
      <c r="N562" s="194"/>
      <c r="O562" s="194"/>
      <c r="P562" s="194"/>
      <c r="Q562" s="194"/>
      <c r="R562" s="194"/>
      <c r="S562" s="194"/>
      <c r="T562" s="195"/>
      <c r="AT562" s="189" t="s">
        <v>146</v>
      </c>
      <c r="AU562" s="189" t="s">
        <v>89</v>
      </c>
      <c r="AV562" s="14" t="s">
        <v>89</v>
      </c>
      <c r="AW562" s="14" t="s">
        <v>33</v>
      </c>
      <c r="AX562" s="14" t="s">
        <v>86</v>
      </c>
      <c r="AY562" s="189" t="s">
        <v>136</v>
      </c>
    </row>
    <row r="563" spans="1:65" s="2" customFormat="1" ht="16.5" customHeight="1">
      <c r="A563" s="33"/>
      <c r="B563" s="162"/>
      <c r="C563" s="163" t="s">
        <v>579</v>
      </c>
      <c r="D563" s="163" t="s">
        <v>138</v>
      </c>
      <c r="E563" s="164" t="s">
        <v>580</v>
      </c>
      <c r="F563" s="165" t="s">
        <v>581</v>
      </c>
      <c r="G563" s="166" t="s">
        <v>141</v>
      </c>
      <c r="H563" s="167">
        <v>16.2</v>
      </c>
      <c r="I563" s="168"/>
      <c r="J563" s="169">
        <f>ROUND(I563*H563,2)</f>
        <v>0</v>
      </c>
      <c r="K563" s="170"/>
      <c r="L563" s="34"/>
      <c r="M563" s="171" t="s">
        <v>1</v>
      </c>
      <c r="N563" s="172" t="s">
        <v>43</v>
      </c>
      <c r="O563" s="59"/>
      <c r="P563" s="173">
        <f>O563*H563</f>
        <v>0</v>
      </c>
      <c r="Q563" s="173">
        <v>8.5999999999999998E-4</v>
      </c>
      <c r="R563" s="173">
        <f>Q563*H563</f>
        <v>1.3931999999999998E-2</v>
      </c>
      <c r="S563" s="173">
        <v>0</v>
      </c>
      <c r="T563" s="174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75" t="s">
        <v>142</v>
      </c>
      <c r="AT563" s="175" t="s">
        <v>138</v>
      </c>
      <c r="AU563" s="175" t="s">
        <v>89</v>
      </c>
      <c r="AY563" s="18" t="s">
        <v>136</v>
      </c>
      <c r="BE563" s="176">
        <f>IF(N563="základní",J563,0)</f>
        <v>0</v>
      </c>
      <c r="BF563" s="176">
        <f>IF(N563="snížená",J563,0)</f>
        <v>0</v>
      </c>
      <c r="BG563" s="176">
        <f>IF(N563="zákl. přenesená",J563,0)</f>
        <v>0</v>
      </c>
      <c r="BH563" s="176">
        <f>IF(N563="sníž. přenesená",J563,0)</f>
        <v>0</v>
      </c>
      <c r="BI563" s="176">
        <f>IF(N563="nulová",J563,0)</f>
        <v>0</v>
      </c>
      <c r="BJ563" s="18" t="s">
        <v>86</v>
      </c>
      <c r="BK563" s="176">
        <f>ROUND(I563*H563,2)</f>
        <v>0</v>
      </c>
      <c r="BL563" s="18" t="s">
        <v>142</v>
      </c>
      <c r="BM563" s="175" t="s">
        <v>582</v>
      </c>
    </row>
    <row r="564" spans="1:65" s="2" customFormat="1" ht="28.8">
      <c r="A564" s="33"/>
      <c r="B564" s="34"/>
      <c r="C564" s="33"/>
      <c r="D564" s="177" t="s">
        <v>144</v>
      </c>
      <c r="E564" s="33"/>
      <c r="F564" s="178" t="s">
        <v>583</v>
      </c>
      <c r="G564" s="33"/>
      <c r="H564" s="33"/>
      <c r="I564" s="97"/>
      <c r="J564" s="33"/>
      <c r="K564" s="33"/>
      <c r="L564" s="34"/>
      <c r="M564" s="179"/>
      <c r="N564" s="180"/>
      <c r="O564" s="59"/>
      <c r="P564" s="59"/>
      <c r="Q564" s="59"/>
      <c r="R564" s="59"/>
      <c r="S564" s="59"/>
      <c r="T564" s="60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T564" s="18" t="s">
        <v>144</v>
      </c>
      <c r="AU564" s="18" t="s">
        <v>89</v>
      </c>
    </row>
    <row r="565" spans="1:65" s="13" customFormat="1" ht="10.199999999999999">
      <c r="B565" s="181"/>
      <c r="D565" s="177" t="s">
        <v>146</v>
      </c>
      <c r="E565" s="182" t="s">
        <v>1</v>
      </c>
      <c r="F565" s="183" t="s">
        <v>569</v>
      </c>
      <c r="H565" s="182" t="s">
        <v>1</v>
      </c>
      <c r="I565" s="184"/>
      <c r="L565" s="181"/>
      <c r="M565" s="185"/>
      <c r="N565" s="186"/>
      <c r="O565" s="186"/>
      <c r="P565" s="186"/>
      <c r="Q565" s="186"/>
      <c r="R565" s="186"/>
      <c r="S565" s="186"/>
      <c r="T565" s="187"/>
      <c r="AT565" s="182" t="s">
        <v>146</v>
      </c>
      <c r="AU565" s="182" t="s">
        <v>89</v>
      </c>
      <c r="AV565" s="13" t="s">
        <v>86</v>
      </c>
      <c r="AW565" s="13" t="s">
        <v>33</v>
      </c>
      <c r="AX565" s="13" t="s">
        <v>78</v>
      </c>
      <c r="AY565" s="182" t="s">
        <v>136</v>
      </c>
    </row>
    <row r="566" spans="1:65" s="14" customFormat="1" ht="10.199999999999999">
      <c r="B566" s="188"/>
      <c r="D566" s="177" t="s">
        <v>146</v>
      </c>
      <c r="E566" s="189" t="s">
        <v>1</v>
      </c>
      <c r="F566" s="190" t="s">
        <v>576</v>
      </c>
      <c r="H566" s="191">
        <v>7.8230000000000004</v>
      </c>
      <c r="I566" s="192"/>
      <c r="L566" s="188"/>
      <c r="M566" s="193"/>
      <c r="N566" s="194"/>
      <c r="O566" s="194"/>
      <c r="P566" s="194"/>
      <c r="Q566" s="194"/>
      <c r="R566" s="194"/>
      <c r="S566" s="194"/>
      <c r="T566" s="195"/>
      <c r="AT566" s="189" t="s">
        <v>146</v>
      </c>
      <c r="AU566" s="189" t="s">
        <v>89</v>
      </c>
      <c r="AV566" s="14" t="s">
        <v>89</v>
      </c>
      <c r="AW566" s="14" t="s">
        <v>33</v>
      </c>
      <c r="AX566" s="14" t="s">
        <v>78</v>
      </c>
      <c r="AY566" s="189" t="s">
        <v>136</v>
      </c>
    </row>
    <row r="567" spans="1:65" s="16" customFormat="1" ht="10.199999999999999">
      <c r="B567" s="204"/>
      <c r="D567" s="177" t="s">
        <v>146</v>
      </c>
      <c r="E567" s="205" t="s">
        <v>1</v>
      </c>
      <c r="F567" s="206" t="s">
        <v>178</v>
      </c>
      <c r="H567" s="207">
        <v>7.8230000000000004</v>
      </c>
      <c r="I567" s="208"/>
      <c r="L567" s="204"/>
      <c r="M567" s="209"/>
      <c r="N567" s="210"/>
      <c r="O567" s="210"/>
      <c r="P567" s="210"/>
      <c r="Q567" s="210"/>
      <c r="R567" s="210"/>
      <c r="S567" s="210"/>
      <c r="T567" s="211"/>
      <c r="AT567" s="205" t="s">
        <v>146</v>
      </c>
      <c r="AU567" s="205" t="s">
        <v>89</v>
      </c>
      <c r="AV567" s="16" t="s">
        <v>154</v>
      </c>
      <c r="AW567" s="16" t="s">
        <v>33</v>
      </c>
      <c r="AX567" s="16" t="s">
        <v>78</v>
      </c>
      <c r="AY567" s="205" t="s">
        <v>136</v>
      </c>
    </row>
    <row r="568" spans="1:65" s="13" customFormat="1" ht="10.199999999999999">
      <c r="B568" s="181"/>
      <c r="D568" s="177" t="s">
        <v>146</v>
      </c>
      <c r="E568" s="182" t="s">
        <v>1</v>
      </c>
      <c r="F568" s="183" t="s">
        <v>562</v>
      </c>
      <c r="H568" s="182" t="s">
        <v>1</v>
      </c>
      <c r="I568" s="184"/>
      <c r="L568" s="181"/>
      <c r="M568" s="185"/>
      <c r="N568" s="186"/>
      <c r="O568" s="186"/>
      <c r="P568" s="186"/>
      <c r="Q568" s="186"/>
      <c r="R568" s="186"/>
      <c r="S568" s="186"/>
      <c r="T568" s="187"/>
      <c r="AT568" s="182" t="s">
        <v>146</v>
      </c>
      <c r="AU568" s="182" t="s">
        <v>89</v>
      </c>
      <c r="AV568" s="13" t="s">
        <v>86</v>
      </c>
      <c r="AW568" s="13" t="s">
        <v>33</v>
      </c>
      <c r="AX568" s="13" t="s">
        <v>78</v>
      </c>
      <c r="AY568" s="182" t="s">
        <v>136</v>
      </c>
    </row>
    <row r="569" spans="1:65" s="14" customFormat="1" ht="10.199999999999999">
      <c r="B569" s="188"/>
      <c r="D569" s="177" t="s">
        <v>146</v>
      </c>
      <c r="E569" s="189" t="s">
        <v>1</v>
      </c>
      <c r="F569" s="190" t="s">
        <v>577</v>
      </c>
      <c r="H569" s="191">
        <v>8.4</v>
      </c>
      <c r="I569" s="192"/>
      <c r="L569" s="188"/>
      <c r="M569" s="193"/>
      <c r="N569" s="194"/>
      <c r="O569" s="194"/>
      <c r="P569" s="194"/>
      <c r="Q569" s="194"/>
      <c r="R569" s="194"/>
      <c r="S569" s="194"/>
      <c r="T569" s="195"/>
      <c r="AT569" s="189" t="s">
        <v>146</v>
      </c>
      <c r="AU569" s="189" t="s">
        <v>89</v>
      </c>
      <c r="AV569" s="14" t="s">
        <v>89</v>
      </c>
      <c r="AW569" s="14" t="s">
        <v>33</v>
      </c>
      <c r="AX569" s="14" t="s">
        <v>78</v>
      </c>
      <c r="AY569" s="189" t="s">
        <v>136</v>
      </c>
    </row>
    <row r="570" spans="1:65" s="16" customFormat="1" ht="10.199999999999999">
      <c r="B570" s="204"/>
      <c r="D570" s="177" t="s">
        <v>146</v>
      </c>
      <c r="E570" s="205" t="s">
        <v>1</v>
      </c>
      <c r="F570" s="206" t="s">
        <v>178</v>
      </c>
      <c r="H570" s="207">
        <v>8.4</v>
      </c>
      <c r="I570" s="208"/>
      <c r="L570" s="204"/>
      <c r="M570" s="209"/>
      <c r="N570" s="210"/>
      <c r="O570" s="210"/>
      <c r="P570" s="210"/>
      <c r="Q570" s="210"/>
      <c r="R570" s="210"/>
      <c r="S570" s="210"/>
      <c r="T570" s="211"/>
      <c r="AT570" s="205" t="s">
        <v>146</v>
      </c>
      <c r="AU570" s="205" t="s">
        <v>89</v>
      </c>
      <c r="AV570" s="16" t="s">
        <v>154</v>
      </c>
      <c r="AW570" s="16" t="s">
        <v>33</v>
      </c>
      <c r="AX570" s="16" t="s">
        <v>78</v>
      </c>
      <c r="AY570" s="205" t="s">
        <v>136</v>
      </c>
    </row>
    <row r="571" spans="1:65" s="15" customFormat="1" ht="10.199999999999999">
      <c r="B571" s="196"/>
      <c r="D571" s="177" t="s">
        <v>146</v>
      </c>
      <c r="E571" s="197" t="s">
        <v>1</v>
      </c>
      <c r="F571" s="198" t="s">
        <v>149</v>
      </c>
      <c r="H571" s="199">
        <v>16.222999999999999</v>
      </c>
      <c r="I571" s="200"/>
      <c r="L571" s="196"/>
      <c r="M571" s="201"/>
      <c r="N571" s="202"/>
      <c r="O571" s="202"/>
      <c r="P571" s="202"/>
      <c r="Q571" s="202"/>
      <c r="R571" s="202"/>
      <c r="S571" s="202"/>
      <c r="T571" s="203"/>
      <c r="AT571" s="197" t="s">
        <v>146</v>
      </c>
      <c r="AU571" s="197" t="s">
        <v>89</v>
      </c>
      <c r="AV571" s="15" t="s">
        <v>142</v>
      </c>
      <c r="AW571" s="15" t="s">
        <v>33</v>
      </c>
      <c r="AX571" s="15" t="s">
        <v>78</v>
      </c>
      <c r="AY571" s="197" t="s">
        <v>136</v>
      </c>
    </row>
    <row r="572" spans="1:65" s="14" customFormat="1" ht="10.199999999999999">
      <c r="B572" s="188"/>
      <c r="D572" s="177" t="s">
        <v>146</v>
      </c>
      <c r="E572" s="189" t="s">
        <v>1</v>
      </c>
      <c r="F572" s="190" t="s">
        <v>578</v>
      </c>
      <c r="H572" s="191">
        <v>16.2</v>
      </c>
      <c r="I572" s="192"/>
      <c r="L572" s="188"/>
      <c r="M572" s="193"/>
      <c r="N572" s="194"/>
      <c r="O572" s="194"/>
      <c r="P572" s="194"/>
      <c r="Q572" s="194"/>
      <c r="R572" s="194"/>
      <c r="S572" s="194"/>
      <c r="T572" s="195"/>
      <c r="AT572" s="189" t="s">
        <v>146</v>
      </c>
      <c r="AU572" s="189" t="s">
        <v>89</v>
      </c>
      <c r="AV572" s="14" t="s">
        <v>89</v>
      </c>
      <c r="AW572" s="14" t="s">
        <v>33</v>
      </c>
      <c r="AX572" s="14" t="s">
        <v>86</v>
      </c>
      <c r="AY572" s="189" t="s">
        <v>136</v>
      </c>
    </row>
    <row r="573" spans="1:65" s="2" customFormat="1" ht="16.5" customHeight="1">
      <c r="A573" s="33"/>
      <c r="B573" s="162"/>
      <c r="C573" s="163" t="s">
        <v>584</v>
      </c>
      <c r="D573" s="163" t="s">
        <v>138</v>
      </c>
      <c r="E573" s="164" t="s">
        <v>585</v>
      </c>
      <c r="F573" s="165" t="s">
        <v>586</v>
      </c>
      <c r="G573" s="166" t="s">
        <v>468</v>
      </c>
      <c r="H573" s="167">
        <v>3.0179999999999998</v>
      </c>
      <c r="I573" s="168"/>
      <c r="J573" s="169">
        <f>ROUND(I573*H573,2)</f>
        <v>0</v>
      </c>
      <c r="K573" s="170"/>
      <c r="L573" s="34"/>
      <c r="M573" s="171" t="s">
        <v>1</v>
      </c>
      <c r="N573" s="172" t="s">
        <v>43</v>
      </c>
      <c r="O573" s="59"/>
      <c r="P573" s="173">
        <f>O573*H573</f>
        <v>0</v>
      </c>
      <c r="Q573" s="173">
        <v>1.0958000000000001</v>
      </c>
      <c r="R573" s="173">
        <f>Q573*H573</f>
        <v>3.3071244000000002</v>
      </c>
      <c r="S573" s="173">
        <v>0</v>
      </c>
      <c r="T573" s="174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75" t="s">
        <v>142</v>
      </c>
      <c r="AT573" s="175" t="s">
        <v>138</v>
      </c>
      <c r="AU573" s="175" t="s">
        <v>89</v>
      </c>
      <c r="AY573" s="18" t="s">
        <v>136</v>
      </c>
      <c r="BE573" s="176">
        <f>IF(N573="základní",J573,0)</f>
        <v>0</v>
      </c>
      <c r="BF573" s="176">
        <f>IF(N573="snížená",J573,0)</f>
        <v>0</v>
      </c>
      <c r="BG573" s="176">
        <f>IF(N573="zákl. přenesená",J573,0)</f>
        <v>0</v>
      </c>
      <c r="BH573" s="176">
        <f>IF(N573="sníž. přenesená",J573,0)</f>
        <v>0</v>
      </c>
      <c r="BI573" s="176">
        <f>IF(N573="nulová",J573,0)</f>
        <v>0</v>
      </c>
      <c r="BJ573" s="18" t="s">
        <v>86</v>
      </c>
      <c r="BK573" s="176">
        <f>ROUND(I573*H573,2)</f>
        <v>0</v>
      </c>
      <c r="BL573" s="18" t="s">
        <v>142</v>
      </c>
      <c r="BM573" s="175" t="s">
        <v>587</v>
      </c>
    </row>
    <row r="574" spans="1:65" s="2" customFormat="1" ht="28.8">
      <c r="A574" s="33"/>
      <c r="B574" s="34"/>
      <c r="C574" s="33"/>
      <c r="D574" s="177" t="s">
        <v>144</v>
      </c>
      <c r="E574" s="33"/>
      <c r="F574" s="178" t="s">
        <v>588</v>
      </c>
      <c r="G574" s="33"/>
      <c r="H574" s="33"/>
      <c r="I574" s="97"/>
      <c r="J574" s="33"/>
      <c r="K574" s="33"/>
      <c r="L574" s="34"/>
      <c r="M574" s="179"/>
      <c r="N574" s="180"/>
      <c r="O574" s="59"/>
      <c r="P574" s="59"/>
      <c r="Q574" s="59"/>
      <c r="R574" s="59"/>
      <c r="S574" s="59"/>
      <c r="T574" s="60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T574" s="18" t="s">
        <v>144</v>
      </c>
      <c r="AU574" s="18" t="s">
        <v>89</v>
      </c>
    </row>
    <row r="575" spans="1:65" s="13" customFormat="1" ht="10.199999999999999">
      <c r="B575" s="181"/>
      <c r="D575" s="177" t="s">
        <v>146</v>
      </c>
      <c r="E575" s="182" t="s">
        <v>1</v>
      </c>
      <c r="F575" s="183" t="s">
        <v>589</v>
      </c>
      <c r="H575" s="182" t="s">
        <v>1</v>
      </c>
      <c r="I575" s="184"/>
      <c r="L575" s="181"/>
      <c r="M575" s="185"/>
      <c r="N575" s="186"/>
      <c r="O575" s="186"/>
      <c r="P575" s="186"/>
      <c r="Q575" s="186"/>
      <c r="R575" s="186"/>
      <c r="S575" s="186"/>
      <c r="T575" s="187"/>
      <c r="AT575" s="182" t="s">
        <v>146</v>
      </c>
      <c r="AU575" s="182" t="s">
        <v>89</v>
      </c>
      <c r="AV575" s="13" t="s">
        <v>86</v>
      </c>
      <c r="AW575" s="13" t="s">
        <v>33</v>
      </c>
      <c r="AX575" s="13" t="s">
        <v>78</v>
      </c>
      <c r="AY575" s="182" t="s">
        <v>136</v>
      </c>
    </row>
    <row r="576" spans="1:65" s="14" customFormat="1" ht="10.199999999999999">
      <c r="B576" s="188"/>
      <c r="D576" s="177" t="s">
        <v>146</v>
      </c>
      <c r="E576" s="189" t="s">
        <v>1</v>
      </c>
      <c r="F576" s="190" t="s">
        <v>590</v>
      </c>
      <c r="H576" s="191">
        <v>3.0179999999999998</v>
      </c>
      <c r="I576" s="192"/>
      <c r="L576" s="188"/>
      <c r="M576" s="193"/>
      <c r="N576" s="194"/>
      <c r="O576" s="194"/>
      <c r="P576" s="194"/>
      <c r="Q576" s="194"/>
      <c r="R576" s="194"/>
      <c r="S576" s="194"/>
      <c r="T576" s="195"/>
      <c r="AT576" s="189" t="s">
        <v>146</v>
      </c>
      <c r="AU576" s="189" t="s">
        <v>89</v>
      </c>
      <c r="AV576" s="14" t="s">
        <v>89</v>
      </c>
      <c r="AW576" s="14" t="s">
        <v>33</v>
      </c>
      <c r="AX576" s="14" t="s">
        <v>86</v>
      </c>
      <c r="AY576" s="189" t="s">
        <v>136</v>
      </c>
    </row>
    <row r="577" spans="1:65" s="2" customFormat="1" ht="16.5" customHeight="1">
      <c r="A577" s="33"/>
      <c r="B577" s="162"/>
      <c r="C577" s="163" t="s">
        <v>591</v>
      </c>
      <c r="D577" s="163" t="s">
        <v>138</v>
      </c>
      <c r="E577" s="164" t="s">
        <v>592</v>
      </c>
      <c r="F577" s="165" t="s">
        <v>593</v>
      </c>
      <c r="G577" s="166" t="s">
        <v>170</v>
      </c>
      <c r="H577" s="167">
        <v>8</v>
      </c>
      <c r="I577" s="168"/>
      <c r="J577" s="169">
        <f>ROUND(I577*H577,2)</f>
        <v>0</v>
      </c>
      <c r="K577" s="170"/>
      <c r="L577" s="34"/>
      <c r="M577" s="171" t="s">
        <v>1</v>
      </c>
      <c r="N577" s="172" t="s">
        <v>43</v>
      </c>
      <c r="O577" s="59"/>
      <c r="P577" s="173">
        <f>O577*H577</f>
        <v>0</v>
      </c>
      <c r="Q577" s="173">
        <v>0</v>
      </c>
      <c r="R577" s="173">
        <f>Q577*H577</f>
        <v>0</v>
      </c>
      <c r="S577" s="173">
        <v>0</v>
      </c>
      <c r="T577" s="174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75" t="s">
        <v>142</v>
      </c>
      <c r="AT577" s="175" t="s">
        <v>138</v>
      </c>
      <c r="AU577" s="175" t="s">
        <v>89</v>
      </c>
      <c r="AY577" s="18" t="s">
        <v>136</v>
      </c>
      <c r="BE577" s="176">
        <f>IF(N577="základní",J577,0)</f>
        <v>0</v>
      </c>
      <c r="BF577" s="176">
        <f>IF(N577="snížená",J577,0)</f>
        <v>0</v>
      </c>
      <c r="BG577" s="176">
        <f>IF(N577="zákl. přenesená",J577,0)</f>
        <v>0</v>
      </c>
      <c r="BH577" s="176">
        <f>IF(N577="sníž. přenesená",J577,0)</f>
        <v>0</v>
      </c>
      <c r="BI577" s="176">
        <f>IF(N577="nulová",J577,0)</f>
        <v>0</v>
      </c>
      <c r="BJ577" s="18" t="s">
        <v>86</v>
      </c>
      <c r="BK577" s="176">
        <f>ROUND(I577*H577,2)</f>
        <v>0</v>
      </c>
      <c r="BL577" s="18" t="s">
        <v>142</v>
      </c>
      <c r="BM577" s="175" t="s">
        <v>594</v>
      </c>
    </row>
    <row r="578" spans="1:65" s="2" customFormat="1" ht="10.199999999999999">
      <c r="A578" s="33"/>
      <c r="B578" s="34"/>
      <c r="C578" s="33"/>
      <c r="D578" s="177" t="s">
        <v>144</v>
      </c>
      <c r="E578" s="33"/>
      <c r="F578" s="178" t="s">
        <v>595</v>
      </c>
      <c r="G578" s="33"/>
      <c r="H578" s="33"/>
      <c r="I578" s="97"/>
      <c r="J578" s="33"/>
      <c r="K578" s="33"/>
      <c r="L578" s="34"/>
      <c r="M578" s="179"/>
      <c r="N578" s="180"/>
      <c r="O578" s="59"/>
      <c r="P578" s="59"/>
      <c r="Q578" s="59"/>
      <c r="R578" s="59"/>
      <c r="S578" s="59"/>
      <c r="T578" s="60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T578" s="18" t="s">
        <v>144</v>
      </c>
      <c r="AU578" s="18" t="s">
        <v>89</v>
      </c>
    </row>
    <row r="579" spans="1:65" s="13" customFormat="1" ht="10.199999999999999">
      <c r="B579" s="181"/>
      <c r="D579" s="177" t="s">
        <v>146</v>
      </c>
      <c r="E579" s="182" t="s">
        <v>1</v>
      </c>
      <c r="F579" s="183" t="s">
        <v>596</v>
      </c>
      <c r="H579" s="182" t="s">
        <v>1</v>
      </c>
      <c r="I579" s="184"/>
      <c r="L579" s="181"/>
      <c r="M579" s="185"/>
      <c r="N579" s="186"/>
      <c r="O579" s="186"/>
      <c r="P579" s="186"/>
      <c r="Q579" s="186"/>
      <c r="R579" s="186"/>
      <c r="S579" s="186"/>
      <c r="T579" s="187"/>
      <c r="AT579" s="182" t="s">
        <v>146</v>
      </c>
      <c r="AU579" s="182" t="s">
        <v>89</v>
      </c>
      <c r="AV579" s="13" t="s">
        <v>86</v>
      </c>
      <c r="AW579" s="13" t="s">
        <v>33</v>
      </c>
      <c r="AX579" s="13" t="s">
        <v>78</v>
      </c>
      <c r="AY579" s="182" t="s">
        <v>136</v>
      </c>
    </row>
    <row r="580" spans="1:65" s="14" customFormat="1" ht="10.199999999999999">
      <c r="B580" s="188"/>
      <c r="D580" s="177" t="s">
        <v>146</v>
      </c>
      <c r="E580" s="189" t="s">
        <v>1</v>
      </c>
      <c r="F580" s="190" t="s">
        <v>597</v>
      </c>
      <c r="H580" s="191">
        <v>8</v>
      </c>
      <c r="I580" s="192"/>
      <c r="L580" s="188"/>
      <c r="M580" s="193"/>
      <c r="N580" s="194"/>
      <c r="O580" s="194"/>
      <c r="P580" s="194"/>
      <c r="Q580" s="194"/>
      <c r="R580" s="194"/>
      <c r="S580" s="194"/>
      <c r="T580" s="195"/>
      <c r="AT580" s="189" t="s">
        <v>146</v>
      </c>
      <c r="AU580" s="189" t="s">
        <v>89</v>
      </c>
      <c r="AV580" s="14" t="s">
        <v>89</v>
      </c>
      <c r="AW580" s="14" t="s">
        <v>33</v>
      </c>
      <c r="AX580" s="14" t="s">
        <v>78</v>
      </c>
      <c r="AY580" s="189" t="s">
        <v>136</v>
      </c>
    </row>
    <row r="581" spans="1:65" s="15" customFormat="1" ht="10.199999999999999">
      <c r="B581" s="196"/>
      <c r="D581" s="177" t="s">
        <v>146</v>
      </c>
      <c r="E581" s="197" t="s">
        <v>1</v>
      </c>
      <c r="F581" s="198" t="s">
        <v>149</v>
      </c>
      <c r="H581" s="199">
        <v>8</v>
      </c>
      <c r="I581" s="200"/>
      <c r="L581" s="196"/>
      <c r="M581" s="201"/>
      <c r="N581" s="202"/>
      <c r="O581" s="202"/>
      <c r="P581" s="202"/>
      <c r="Q581" s="202"/>
      <c r="R581" s="202"/>
      <c r="S581" s="202"/>
      <c r="T581" s="203"/>
      <c r="AT581" s="197" t="s">
        <v>146</v>
      </c>
      <c r="AU581" s="197" t="s">
        <v>89</v>
      </c>
      <c r="AV581" s="15" t="s">
        <v>142</v>
      </c>
      <c r="AW581" s="15" t="s">
        <v>33</v>
      </c>
      <c r="AX581" s="15" t="s">
        <v>86</v>
      </c>
      <c r="AY581" s="197" t="s">
        <v>136</v>
      </c>
    </row>
    <row r="582" spans="1:65" s="2" customFormat="1" ht="16.5" customHeight="1">
      <c r="A582" s="33"/>
      <c r="B582" s="162"/>
      <c r="C582" s="212" t="s">
        <v>598</v>
      </c>
      <c r="D582" s="212" t="s">
        <v>517</v>
      </c>
      <c r="E582" s="213" t="s">
        <v>599</v>
      </c>
      <c r="F582" s="214" t="s">
        <v>600</v>
      </c>
      <c r="G582" s="215" t="s">
        <v>170</v>
      </c>
      <c r="H582" s="216">
        <v>8</v>
      </c>
      <c r="I582" s="217"/>
      <c r="J582" s="218">
        <f>ROUND(I582*H582,2)</f>
        <v>0</v>
      </c>
      <c r="K582" s="219"/>
      <c r="L582" s="220"/>
      <c r="M582" s="221" t="s">
        <v>1</v>
      </c>
      <c r="N582" s="222" t="s">
        <v>43</v>
      </c>
      <c r="O582" s="59"/>
      <c r="P582" s="173">
        <f>O582*H582</f>
        <v>0</v>
      </c>
      <c r="Q582" s="173">
        <v>2.48E-3</v>
      </c>
      <c r="R582" s="173">
        <f>Q582*H582</f>
        <v>1.984E-2</v>
      </c>
      <c r="S582" s="173">
        <v>0</v>
      </c>
      <c r="T582" s="174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75" t="s">
        <v>204</v>
      </c>
      <c r="AT582" s="175" t="s">
        <v>517</v>
      </c>
      <c r="AU582" s="175" t="s">
        <v>89</v>
      </c>
      <c r="AY582" s="18" t="s">
        <v>136</v>
      </c>
      <c r="BE582" s="176">
        <f>IF(N582="základní",J582,0)</f>
        <v>0</v>
      </c>
      <c r="BF582" s="176">
        <f>IF(N582="snížená",J582,0)</f>
        <v>0</v>
      </c>
      <c r="BG582" s="176">
        <f>IF(N582="zákl. přenesená",J582,0)</f>
        <v>0</v>
      </c>
      <c r="BH582" s="176">
        <f>IF(N582="sníž. přenesená",J582,0)</f>
        <v>0</v>
      </c>
      <c r="BI582" s="176">
        <f>IF(N582="nulová",J582,0)</f>
        <v>0</v>
      </c>
      <c r="BJ582" s="18" t="s">
        <v>86</v>
      </c>
      <c r="BK582" s="176">
        <f>ROUND(I582*H582,2)</f>
        <v>0</v>
      </c>
      <c r="BL582" s="18" t="s">
        <v>142</v>
      </c>
      <c r="BM582" s="175" t="s">
        <v>601</v>
      </c>
    </row>
    <row r="583" spans="1:65" s="2" customFormat="1" ht="10.199999999999999">
      <c r="A583" s="33"/>
      <c r="B583" s="34"/>
      <c r="C583" s="33"/>
      <c r="D583" s="177" t="s">
        <v>144</v>
      </c>
      <c r="E583" s="33"/>
      <c r="F583" s="178" t="s">
        <v>600</v>
      </c>
      <c r="G583" s="33"/>
      <c r="H583" s="33"/>
      <c r="I583" s="97"/>
      <c r="J583" s="33"/>
      <c r="K583" s="33"/>
      <c r="L583" s="34"/>
      <c r="M583" s="179"/>
      <c r="N583" s="180"/>
      <c r="O583" s="59"/>
      <c r="P583" s="59"/>
      <c r="Q583" s="59"/>
      <c r="R583" s="59"/>
      <c r="S583" s="59"/>
      <c r="T583" s="60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T583" s="18" t="s">
        <v>144</v>
      </c>
      <c r="AU583" s="18" t="s">
        <v>89</v>
      </c>
    </row>
    <row r="584" spans="1:65" s="14" customFormat="1" ht="10.199999999999999">
      <c r="B584" s="188"/>
      <c r="D584" s="177" t="s">
        <v>146</v>
      </c>
      <c r="E584" s="189" t="s">
        <v>1</v>
      </c>
      <c r="F584" s="190" t="s">
        <v>597</v>
      </c>
      <c r="H584" s="191">
        <v>8</v>
      </c>
      <c r="I584" s="192"/>
      <c r="L584" s="188"/>
      <c r="M584" s="193"/>
      <c r="N584" s="194"/>
      <c r="O584" s="194"/>
      <c r="P584" s="194"/>
      <c r="Q584" s="194"/>
      <c r="R584" s="194"/>
      <c r="S584" s="194"/>
      <c r="T584" s="195"/>
      <c r="AT584" s="189" t="s">
        <v>146</v>
      </c>
      <c r="AU584" s="189" t="s">
        <v>89</v>
      </c>
      <c r="AV584" s="14" t="s">
        <v>89</v>
      </c>
      <c r="AW584" s="14" t="s">
        <v>33</v>
      </c>
      <c r="AX584" s="14" t="s">
        <v>78</v>
      </c>
      <c r="AY584" s="189" t="s">
        <v>136</v>
      </c>
    </row>
    <row r="585" spans="1:65" s="15" customFormat="1" ht="10.199999999999999">
      <c r="B585" s="196"/>
      <c r="D585" s="177" t="s">
        <v>146</v>
      </c>
      <c r="E585" s="197" t="s">
        <v>1</v>
      </c>
      <c r="F585" s="198" t="s">
        <v>149</v>
      </c>
      <c r="H585" s="199">
        <v>8</v>
      </c>
      <c r="I585" s="200"/>
      <c r="L585" s="196"/>
      <c r="M585" s="201"/>
      <c r="N585" s="202"/>
      <c r="O585" s="202"/>
      <c r="P585" s="202"/>
      <c r="Q585" s="202"/>
      <c r="R585" s="202"/>
      <c r="S585" s="202"/>
      <c r="T585" s="203"/>
      <c r="AT585" s="197" t="s">
        <v>146</v>
      </c>
      <c r="AU585" s="197" t="s">
        <v>89</v>
      </c>
      <c r="AV585" s="15" t="s">
        <v>142</v>
      </c>
      <c r="AW585" s="15" t="s">
        <v>33</v>
      </c>
      <c r="AX585" s="15" t="s">
        <v>86</v>
      </c>
      <c r="AY585" s="197" t="s">
        <v>136</v>
      </c>
    </row>
    <row r="586" spans="1:65" s="2" customFormat="1" ht="16.5" customHeight="1">
      <c r="A586" s="33"/>
      <c r="B586" s="162"/>
      <c r="C586" s="163" t="s">
        <v>602</v>
      </c>
      <c r="D586" s="163" t="s">
        <v>138</v>
      </c>
      <c r="E586" s="164" t="s">
        <v>603</v>
      </c>
      <c r="F586" s="165" t="s">
        <v>604</v>
      </c>
      <c r="G586" s="166" t="s">
        <v>170</v>
      </c>
      <c r="H586" s="167">
        <v>1</v>
      </c>
      <c r="I586" s="168"/>
      <c r="J586" s="169">
        <f>ROUND(I586*H586,2)</f>
        <v>0</v>
      </c>
      <c r="K586" s="170"/>
      <c r="L586" s="34"/>
      <c r="M586" s="171" t="s">
        <v>1</v>
      </c>
      <c r="N586" s="172" t="s">
        <v>43</v>
      </c>
      <c r="O586" s="59"/>
      <c r="P586" s="173">
        <f>O586*H586</f>
        <v>0</v>
      </c>
      <c r="Q586" s="173">
        <v>0.13175000000000001</v>
      </c>
      <c r="R586" s="173">
        <f>Q586*H586</f>
        <v>0.13175000000000001</v>
      </c>
      <c r="S586" s="173">
        <v>0</v>
      </c>
      <c r="T586" s="174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75" t="s">
        <v>142</v>
      </c>
      <c r="AT586" s="175" t="s">
        <v>138</v>
      </c>
      <c r="AU586" s="175" t="s">
        <v>89</v>
      </c>
      <c r="AY586" s="18" t="s">
        <v>136</v>
      </c>
      <c r="BE586" s="176">
        <f>IF(N586="základní",J586,0)</f>
        <v>0</v>
      </c>
      <c r="BF586" s="176">
        <f>IF(N586="snížená",J586,0)</f>
        <v>0</v>
      </c>
      <c r="BG586" s="176">
        <f>IF(N586="zákl. přenesená",J586,0)</f>
        <v>0</v>
      </c>
      <c r="BH586" s="176">
        <f>IF(N586="sníž. přenesená",J586,0)</f>
        <v>0</v>
      </c>
      <c r="BI586" s="176">
        <f>IF(N586="nulová",J586,0)</f>
        <v>0</v>
      </c>
      <c r="BJ586" s="18" t="s">
        <v>86</v>
      </c>
      <c r="BK586" s="176">
        <f>ROUND(I586*H586,2)</f>
        <v>0</v>
      </c>
      <c r="BL586" s="18" t="s">
        <v>142</v>
      </c>
      <c r="BM586" s="175" t="s">
        <v>605</v>
      </c>
    </row>
    <row r="587" spans="1:65" s="2" customFormat="1" ht="10.199999999999999">
      <c r="A587" s="33"/>
      <c r="B587" s="34"/>
      <c r="C587" s="33"/>
      <c r="D587" s="177" t="s">
        <v>144</v>
      </c>
      <c r="E587" s="33"/>
      <c r="F587" s="178" t="s">
        <v>606</v>
      </c>
      <c r="G587" s="33"/>
      <c r="H587" s="33"/>
      <c r="I587" s="97"/>
      <c r="J587" s="33"/>
      <c r="K587" s="33"/>
      <c r="L587" s="34"/>
      <c r="M587" s="179"/>
      <c r="N587" s="180"/>
      <c r="O587" s="59"/>
      <c r="P587" s="59"/>
      <c r="Q587" s="59"/>
      <c r="R587" s="59"/>
      <c r="S587" s="59"/>
      <c r="T587" s="60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T587" s="18" t="s">
        <v>144</v>
      </c>
      <c r="AU587" s="18" t="s">
        <v>89</v>
      </c>
    </row>
    <row r="588" spans="1:65" s="13" customFormat="1" ht="10.199999999999999">
      <c r="B588" s="181"/>
      <c r="D588" s="177" t="s">
        <v>146</v>
      </c>
      <c r="E588" s="182" t="s">
        <v>1</v>
      </c>
      <c r="F588" s="183" t="s">
        <v>607</v>
      </c>
      <c r="H588" s="182" t="s">
        <v>1</v>
      </c>
      <c r="I588" s="184"/>
      <c r="L588" s="181"/>
      <c r="M588" s="185"/>
      <c r="N588" s="186"/>
      <c r="O588" s="186"/>
      <c r="P588" s="186"/>
      <c r="Q588" s="186"/>
      <c r="R588" s="186"/>
      <c r="S588" s="186"/>
      <c r="T588" s="187"/>
      <c r="AT588" s="182" t="s">
        <v>146</v>
      </c>
      <c r="AU588" s="182" t="s">
        <v>89</v>
      </c>
      <c r="AV588" s="13" t="s">
        <v>86</v>
      </c>
      <c r="AW588" s="13" t="s">
        <v>33</v>
      </c>
      <c r="AX588" s="13" t="s">
        <v>78</v>
      </c>
      <c r="AY588" s="182" t="s">
        <v>136</v>
      </c>
    </row>
    <row r="589" spans="1:65" s="14" customFormat="1" ht="10.199999999999999">
      <c r="B589" s="188"/>
      <c r="D589" s="177" t="s">
        <v>146</v>
      </c>
      <c r="E589" s="189" t="s">
        <v>1</v>
      </c>
      <c r="F589" s="190" t="s">
        <v>608</v>
      </c>
      <c r="H589" s="191">
        <v>1</v>
      </c>
      <c r="I589" s="192"/>
      <c r="L589" s="188"/>
      <c r="M589" s="193"/>
      <c r="N589" s="194"/>
      <c r="O589" s="194"/>
      <c r="P589" s="194"/>
      <c r="Q589" s="194"/>
      <c r="R589" s="194"/>
      <c r="S589" s="194"/>
      <c r="T589" s="195"/>
      <c r="AT589" s="189" t="s">
        <v>146</v>
      </c>
      <c r="AU589" s="189" t="s">
        <v>89</v>
      </c>
      <c r="AV589" s="14" t="s">
        <v>89</v>
      </c>
      <c r="AW589" s="14" t="s">
        <v>33</v>
      </c>
      <c r="AX589" s="14" t="s">
        <v>78</v>
      </c>
      <c r="AY589" s="189" t="s">
        <v>136</v>
      </c>
    </row>
    <row r="590" spans="1:65" s="15" customFormat="1" ht="10.199999999999999">
      <c r="B590" s="196"/>
      <c r="D590" s="177" t="s">
        <v>146</v>
      </c>
      <c r="E590" s="197" t="s">
        <v>1</v>
      </c>
      <c r="F590" s="198" t="s">
        <v>149</v>
      </c>
      <c r="H590" s="199">
        <v>1</v>
      </c>
      <c r="I590" s="200"/>
      <c r="L590" s="196"/>
      <c r="M590" s="201"/>
      <c r="N590" s="202"/>
      <c r="O590" s="202"/>
      <c r="P590" s="202"/>
      <c r="Q590" s="202"/>
      <c r="R590" s="202"/>
      <c r="S590" s="202"/>
      <c r="T590" s="203"/>
      <c r="AT590" s="197" t="s">
        <v>146</v>
      </c>
      <c r="AU590" s="197" t="s">
        <v>89</v>
      </c>
      <c r="AV590" s="15" t="s">
        <v>142</v>
      </c>
      <c r="AW590" s="15" t="s">
        <v>33</v>
      </c>
      <c r="AX590" s="15" t="s">
        <v>86</v>
      </c>
      <c r="AY590" s="197" t="s">
        <v>136</v>
      </c>
    </row>
    <row r="591" spans="1:65" s="2" customFormat="1" ht="16.5" customHeight="1">
      <c r="A591" s="33"/>
      <c r="B591" s="162"/>
      <c r="C591" s="163" t="s">
        <v>609</v>
      </c>
      <c r="D591" s="163" t="s">
        <v>138</v>
      </c>
      <c r="E591" s="164" t="s">
        <v>610</v>
      </c>
      <c r="F591" s="165" t="s">
        <v>611</v>
      </c>
      <c r="G591" s="166" t="s">
        <v>256</v>
      </c>
      <c r="H591" s="167">
        <v>9.1999999999999993</v>
      </c>
      <c r="I591" s="168"/>
      <c r="J591" s="169">
        <f>ROUND(I591*H591,2)</f>
        <v>0</v>
      </c>
      <c r="K591" s="170"/>
      <c r="L591" s="34"/>
      <c r="M591" s="171" t="s">
        <v>1</v>
      </c>
      <c r="N591" s="172" t="s">
        <v>43</v>
      </c>
      <c r="O591" s="59"/>
      <c r="P591" s="173">
        <f>O591*H591</f>
        <v>0</v>
      </c>
      <c r="Q591" s="173">
        <v>0</v>
      </c>
      <c r="R591" s="173">
        <f>Q591*H591</f>
        <v>0</v>
      </c>
      <c r="S591" s="173">
        <v>0</v>
      </c>
      <c r="T591" s="174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75" t="s">
        <v>142</v>
      </c>
      <c r="AT591" s="175" t="s">
        <v>138</v>
      </c>
      <c r="AU591" s="175" t="s">
        <v>89</v>
      </c>
      <c r="AY591" s="18" t="s">
        <v>136</v>
      </c>
      <c r="BE591" s="176">
        <f>IF(N591="základní",J591,0)</f>
        <v>0</v>
      </c>
      <c r="BF591" s="176">
        <f>IF(N591="snížená",J591,0)</f>
        <v>0</v>
      </c>
      <c r="BG591" s="176">
        <f>IF(N591="zákl. přenesená",J591,0)</f>
        <v>0</v>
      </c>
      <c r="BH591" s="176">
        <f>IF(N591="sníž. přenesená",J591,0)</f>
        <v>0</v>
      </c>
      <c r="BI591" s="176">
        <f>IF(N591="nulová",J591,0)</f>
        <v>0</v>
      </c>
      <c r="BJ591" s="18" t="s">
        <v>86</v>
      </c>
      <c r="BK591" s="176">
        <f>ROUND(I591*H591,2)</f>
        <v>0</v>
      </c>
      <c r="BL591" s="18" t="s">
        <v>142</v>
      </c>
      <c r="BM591" s="175" t="s">
        <v>612</v>
      </c>
    </row>
    <row r="592" spans="1:65" s="2" customFormat="1" ht="10.199999999999999">
      <c r="A592" s="33"/>
      <c r="B592" s="34"/>
      <c r="C592" s="33"/>
      <c r="D592" s="177" t="s">
        <v>144</v>
      </c>
      <c r="E592" s="33"/>
      <c r="F592" s="178" t="s">
        <v>613</v>
      </c>
      <c r="G592" s="33"/>
      <c r="H592" s="33"/>
      <c r="I592" s="97"/>
      <c r="J592" s="33"/>
      <c r="K592" s="33"/>
      <c r="L592" s="34"/>
      <c r="M592" s="179"/>
      <c r="N592" s="180"/>
      <c r="O592" s="59"/>
      <c r="P592" s="59"/>
      <c r="Q592" s="59"/>
      <c r="R592" s="59"/>
      <c r="S592" s="59"/>
      <c r="T592" s="60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T592" s="18" t="s">
        <v>144</v>
      </c>
      <c r="AU592" s="18" t="s">
        <v>89</v>
      </c>
    </row>
    <row r="593" spans="1:65" s="13" customFormat="1" ht="10.199999999999999">
      <c r="B593" s="181"/>
      <c r="D593" s="177" t="s">
        <v>146</v>
      </c>
      <c r="E593" s="182" t="s">
        <v>1</v>
      </c>
      <c r="F593" s="183" t="s">
        <v>147</v>
      </c>
      <c r="H593" s="182" t="s">
        <v>1</v>
      </c>
      <c r="I593" s="184"/>
      <c r="L593" s="181"/>
      <c r="M593" s="185"/>
      <c r="N593" s="186"/>
      <c r="O593" s="186"/>
      <c r="P593" s="186"/>
      <c r="Q593" s="186"/>
      <c r="R593" s="186"/>
      <c r="S593" s="186"/>
      <c r="T593" s="187"/>
      <c r="AT593" s="182" t="s">
        <v>146</v>
      </c>
      <c r="AU593" s="182" t="s">
        <v>89</v>
      </c>
      <c r="AV593" s="13" t="s">
        <v>86</v>
      </c>
      <c r="AW593" s="13" t="s">
        <v>33</v>
      </c>
      <c r="AX593" s="13" t="s">
        <v>78</v>
      </c>
      <c r="AY593" s="182" t="s">
        <v>136</v>
      </c>
    </row>
    <row r="594" spans="1:65" s="14" customFormat="1" ht="10.199999999999999">
      <c r="B594" s="188"/>
      <c r="D594" s="177" t="s">
        <v>146</v>
      </c>
      <c r="E594" s="189" t="s">
        <v>1</v>
      </c>
      <c r="F594" s="190" t="s">
        <v>614</v>
      </c>
      <c r="H594" s="191">
        <v>9.1720000000000006</v>
      </c>
      <c r="I594" s="192"/>
      <c r="L594" s="188"/>
      <c r="M594" s="193"/>
      <c r="N594" s="194"/>
      <c r="O594" s="194"/>
      <c r="P594" s="194"/>
      <c r="Q594" s="194"/>
      <c r="R594" s="194"/>
      <c r="S594" s="194"/>
      <c r="T594" s="195"/>
      <c r="AT594" s="189" t="s">
        <v>146</v>
      </c>
      <c r="AU594" s="189" t="s">
        <v>89</v>
      </c>
      <c r="AV594" s="14" t="s">
        <v>89</v>
      </c>
      <c r="AW594" s="14" t="s">
        <v>33</v>
      </c>
      <c r="AX594" s="14" t="s">
        <v>78</v>
      </c>
      <c r="AY594" s="189" t="s">
        <v>136</v>
      </c>
    </row>
    <row r="595" spans="1:65" s="15" customFormat="1" ht="10.199999999999999">
      <c r="B595" s="196"/>
      <c r="D595" s="177" t="s">
        <v>146</v>
      </c>
      <c r="E595" s="197" t="s">
        <v>1</v>
      </c>
      <c r="F595" s="198" t="s">
        <v>149</v>
      </c>
      <c r="H595" s="199">
        <v>9.1720000000000006</v>
      </c>
      <c r="I595" s="200"/>
      <c r="L595" s="196"/>
      <c r="M595" s="201"/>
      <c r="N595" s="202"/>
      <c r="O595" s="202"/>
      <c r="P595" s="202"/>
      <c r="Q595" s="202"/>
      <c r="R595" s="202"/>
      <c r="S595" s="202"/>
      <c r="T595" s="203"/>
      <c r="AT595" s="197" t="s">
        <v>146</v>
      </c>
      <c r="AU595" s="197" t="s">
        <v>89</v>
      </c>
      <c r="AV595" s="15" t="s">
        <v>142</v>
      </c>
      <c r="AW595" s="15" t="s">
        <v>33</v>
      </c>
      <c r="AX595" s="15" t="s">
        <v>78</v>
      </c>
      <c r="AY595" s="197" t="s">
        <v>136</v>
      </c>
    </row>
    <row r="596" spans="1:65" s="14" customFormat="1" ht="10.199999999999999">
      <c r="B596" s="188"/>
      <c r="D596" s="177" t="s">
        <v>146</v>
      </c>
      <c r="E596" s="189" t="s">
        <v>1</v>
      </c>
      <c r="F596" s="190" t="s">
        <v>615</v>
      </c>
      <c r="H596" s="191">
        <v>9.1999999999999993</v>
      </c>
      <c r="I596" s="192"/>
      <c r="L596" s="188"/>
      <c r="M596" s="193"/>
      <c r="N596" s="194"/>
      <c r="O596" s="194"/>
      <c r="P596" s="194"/>
      <c r="Q596" s="194"/>
      <c r="R596" s="194"/>
      <c r="S596" s="194"/>
      <c r="T596" s="195"/>
      <c r="AT596" s="189" t="s">
        <v>146</v>
      </c>
      <c r="AU596" s="189" t="s">
        <v>89</v>
      </c>
      <c r="AV596" s="14" t="s">
        <v>89</v>
      </c>
      <c r="AW596" s="14" t="s">
        <v>33</v>
      </c>
      <c r="AX596" s="14" t="s">
        <v>86</v>
      </c>
      <c r="AY596" s="189" t="s">
        <v>136</v>
      </c>
    </row>
    <row r="597" spans="1:65" s="12" customFormat="1" ht="22.8" customHeight="1">
      <c r="B597" s="149"/>
      <c r="D597" s="150" t="s">
        <v>77</v>
      </c>
      <c r="E597" s="160" t="s">
        <v>142</v>
      </c>
      <c r="F597" s="160" t="s">
        <v>616</v>
      </c>
      <c r="I597" s="152"/>
      <c r="J597" s="161">
        <f>BK597</f>
        <v>0</v>
      </c>
      <c r="L597" s="149"/>
      <c r="M597" s="154"/>
      <c r="N597" s="155"/>
      <c r="O597" s="155"/>
      <c r="P597" s="156">
        <f>SUM(P598:P710)</f>
        <v>0</v>
      </c>
      <c r="Q597" s="155"/>
      <c r="R597" s="156">
        <f>SUM(R598:R710)</f>
        <v>16.112380640000001</v>
      </c>
      <c r="S597" s="155"/>
      <c r="T597" s="157">
        <f>SUM(T598:T710)</f>
        <v>0</v>
      </c>
      <c r="AR597" s="150" t="s">
        <v>86</v>
      </c>
      <c r="AT597" s="158" t="s">
        <v>77</v>
      </c>
      <c r="AU597" s="158" t="s">
        <v>86</v>
      </c>
      <c r="AY597" s="150" t="s">
        <v>136</v>
      </c>
      <c r="BK597" s="159">
        <f>SUM(BK598:BK710)</f>
        <v>0</v>
      </c>
    </row>
    <row r="598" spans="1:65" s="2" customFormat="1" ht="16.5" customHeight="1">
      <c r="A598" s="33"/>
      <c r="B598" s="162"/>
      <c r="C598" s="163" t="s">
        <v>617</v>
      </c>
      <c r="D598" s="163" t="s">
        <v>138</v>
      </c>
      <c r="E598" s="164" t="s">
        <v>618</v>
      </c>
      <c r="F598" s="165" t="s">
        <v>619</v>
      </c>
      <c r="G598" s="166" t="s">
        <v>141</v>
      </c>
      <c r="H598" s="167">
        <v>4.32</v>
      </c>
      <c r="I598" s="168"/>
      <c r="J598" s="169">
        <f>ROUND(I598*H598,2)</f>
        <v>0</v>
      </c>
      <c r="K598" s="170"/>
      <c r="L598" s="34"/>
      <c r="M598" s="171" t="s">
        <v>1</v>
      </c>
      <c r="N598" s="172" t="s">
        <v>43</v>
      </c>
      <c r="O598" s="59"/>
      <c r="P598" s="173">
        <f>O598*H598</f>
        <v>0</v>
      </c>
      <c r="Q598" s="173">
        <v>0.66561999999999999</v>
      </c>
      <c r="R598" s="173">
        <f>Q598*H598</f>
        <v>2.8754784</v>
      </c>
      <c r="S598" s="173">
        <v>0</v>
      </c>
      <c r="T598" s="174">
        <f>S598*H598</f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175" t="s">
        <v>142</v>
      </c>
      <c r="AT598" s="175" t="s">
        <v>138</v>
      </c>
      <c r="AU598" s="175" t="s">
        <v>89</v>
      </c>
      <c r="AY598" s="18" t="s">
        <v>136</v>
      </c>
      <c r="BE598" s="176">
        <f>IF(N598="základní",J598,0)</f>
        <v>0</v>
      </c>
      <c r="BF598" s="176">
        <f>IF(N598="snížená",J598,0)</f>
        <v>0</v>
      </c>
      <c r="BG598" s="176">
        <f>IF(N598="zákl. přenesená",J598,0)</f>
        <v>0</v>
      </c>
      <c r="BH598" s="176">
        <f>IF(N598="sníž. přenesená",J598,0)</f>
        <v>0</v>
      </c>
      <c r="BI598" s="176">
        <f>IF(N598="nulová",J598,0)</f>
        <v>0</v>
      </c>
      <c r="BJ598" s="18" t="s">
        <v>86</v>
      </c>
      <c r="BK598" s="176">
        <f>ROUND(I598*H598,2)</f>
        <v>0</v>
      </c>
      <c r="BL598" s="18" t="s">
        <v>142</v>
      </c>
      <c r="BM598" s="175" t="s">
        <v>620</v>
      </c>
    </row>
    <row r="599" spans="1:65" s="2" customFormat="1" ht="19.2">
      <c r="A599" s="33"/>
      <c r="B599" s="34"/>
      <c r="C599" s="33"/>
      <c r="D599" s="177" t="s">
        <v>144</v>
      </c>
      <c r="E599" s="33"/>
      <c r="F599" s="178" t="s">
        <v>621</v>
      </c>
      <c r="G599" s="33"/>
      <c r="H599" s="33"/>
      <c r="I599" s="97"/>
      <c r="J599" s="33"/>
      <c r="K599" s="33"/>
      <c r="L599" s="34"/>
      <c r="M599" s="179"/>
      <c r="N599" s="180"/>
      <c r="O599" s="59"/>
      <c r="P599" s="59"/>
      <c r="Q599" s="59"/>
      <c r="R599" s="59"/>
      <c r="S599" s="59"/>
      <c r="T599" s="60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T599" s="18" t="s">
        <v>144</v>
      </c>
      <c r="AU599" s="18" t="s">
        <v>89</v>
      </c>
    </row>
    <row r="600" spans="1:65" s="13" customFormat="1" ht="10.199999999999999">
      <c r="B600" s="181"/>
      <c r="D600" s="177" t="s">
        <v>146</v>
      </c>
      <c r="E600" s="182" t="s">
        <v>1</v>
      </c>
      <c r="F600" s="183" t="s">
        <v>622</v>
      </c>
      <c r="H600" s="182" t="s">
        <v>1</v>
      </c>
      <c r="I600" s="184"/>
      <c r="L600" s="181"/>
      <c r="M600" s="185"/>
      <c r="N600" s="186"/>
      <c r="O600" s="186"/>
      <c r="P600" s="186"/>
      <c r="Q600" s="186"/>
      <c r="R600" s="186"/>
      <c r="S600" s="186"/>
      <c r="T600" s="187"/>
      <c r="AT600" s="182" t="s">
        <v>146</v>
      </c>
      <c r="AU600" s="182" t="s">
        <v>89</v>
      </c>
      <c r="AV600" s="13" t="s">
        <v>86</v>
      </c>
      <c r="AW600" s="13" t="s">
        <v>33</v>
      </c>
      <c r="AX600" s="13" t="s">
        <v>78</v>
      </c>
      <c r="AY600" s="182" t="s">
        <v>136</v>
      </c>
    </row>
    <row r="601" spans="1:65" s="14" customFormat="1" ht="10.199999999999999">
      <c r="B601" s="188"/>
      <c r="D601" s="177" t="s">
        <v>146</v>
      </c>
      <c r="E601" s="189" t="s">
        <v>1</v>
      </c>
      <c r="F601" s="190" t="s">
        <v>623</v>
      </c>
      <c r="H601" s="191">
        <v>4.32</v>
      </c>
      <c r="I601" s="192"/>
      <c r="L601" s="188"/>
      <c r="M601" s="193"/>
      <c r="N601" s="194"/>
      <c r="O601" s="194"/>
      <c r="P601" s="194"/>
      <c r="Q601" s="194"/>
      <c r="R601" s="194"/>
      <c r="S601" s="194"/>
      <c r="T601" s="195"/>
      <c r="AT601" s="189" t="s">
        <v>146</v>
      </c>
      <c r="AU601" s="189" t="s">
        <v>89</v>
      </c>
      <c r="AV601" s="14" t="s">
        <v>89</v>
      </c>
      <c r="AW601" s="14" t="s">
        <v>33</v>
      </c>
      <c r="AX601" s="14" t="s">
        <v>78</v>
      </c>
      <c r="AY601" s="189" t="s">
        <v>136</v>
      </c>
    </row>
    <row r="602" spans="1:65" s="15" customFormat="1" ht="10.199999999999999">
      <c r="B602" s="196"/>
      <c r="D602" s="177" t="s">
        <v>146</v>
      </c>
      <c r="E602" s="197" t="s">
        <v>1</v>
      </c>
      <c r="F602" s="198" t="s">
        <v>149</v>
      </c>
      <c r="H602" s="199">
        <v>4.32</v>
      </c>
      <c r="I602" s="200"/>
      <c r="L602" s="196"/>
      <c r="M602" s="201"/>
      <c r="N602" s="202"/>
      <c r="O602" s="202"/>
      <c r="P602" s="202"/>
      <c r="Q602" s="202"/>
      <c r="R602" s="202"/>
      <c r="S602" s="202"/>
      <c r="T602" s="203"/>
      <c r="AT602" s="197" t="s">
        <v>146</v>
      </c>
      <c r="AU602" s="197" t="s">
        <v>89</v>
      </c>
      <c r="AV602" s="15" t="s">
        <v>142</v>
      </c>
      <c r="AW602" s="15" t="s">
        <v>33</v>
      </c>
      <c r="AX602" s="15" t="s">
        <v>86</v>
      </c>
      <c r="AY602" s="197" t="s">
        <v>136</v>
      </c>
    </row>
    <row r="603" spans="1:65" s="2" customFormat="1" ht="16.5" customHeight="1">
      <c r="A603" s="33"/>
      <c r="B603" s="162"/>
      <c r="C603" s="212" t="s">
        <v>624</v>
      </c>
      <c r="D603" s="212" t="s">
        <v>517</v>
      </c>
      <c r="E603" s="213" t="s">
        <v>625</v>
      </c>
      <c r="F603" s="214" t="s">
        <v>626</v>
      </c>
      <c r="G603" s="215" t="s">
        <v>215</v>
      </c>
      <c r="H603" s="216">
        <v>1</v>
      </c>
      <c r="I603" s="217"/>
      <c r="J603" s="218">
        <f>ROUND(I603*H603,2)</f>
        <v>0</v>
      </c>
      <c r="K603" s="219"/>
      <c r="L603" s="220"/>
      <c r="M603" s="221" t="s">
        <v>1</v>
      </c>
      <c r="N603" s="222" t="s">
        <v>43</v>
      </c>
      <c r="O603" s="59"/>
      <c r="P603" s="173">
        <f>O603*H603</f>
        <v>0</v>
      </c>
      <c r="Q603" s="173">
        <v>0.06</v>
      </c>
      <c r="R603" s="173">
        <f>Q603*H603</f>
        <v>0.06</v>
      </c>
      <c r="S603" s="173">
        <v>0</v>
      </c>
      <c r="T603" s="174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75" t="s">
        <v>204</v>
      </c>
      <c r="AT603" s="175" t="s">
        <v>517</v>
      </c>
      <c r="AU603" s="175" t="s">
        <v>89</v>
      </c>
      <c r="AY603" s="18" t="s">
        <v>136</v>
      </c>
      <c r="BE603" s="176">
        <f>IF(N603="základní",J603,0)</f>
        <v>0</v>
      </c>
      <c r="BF603" s="176">
        <f>IF(N603="snížená",J603,0)</f>
        <v>0</v>
      </c>
      <c r="BG603" s="176">
        <f>IF(N603="zákl. přenesená",J603,0)</f>
        <v>0</v>
      </c>
      <c r="BH603" s="176">
        <f>IF(N603="sníž. přenesená",J603,0)</f>
        <v>0</v>
      </c>
      <c r="BI603" s="176">
        <f>IF(N603="nulová",J603,0)</f>
        <v>0</v>
      </c>
      <c r="BJ603" s="18" t="s">
        <v>86</v>
      </c>
      <c r="BK603" s="176">
        <f>ROUND(I603*H603,2)</f>
        <v>0</v>
      </c>
      <c r="BL603" s="18" t="s">
        <v>142</v>
      </c>
      <c r="BM603" s="175" t="s">
        <v>627</v>
      </c>
    </row>
    <row r="604" spans="1:65" s="2" customFormat="1" ht="10.199999999999999">
      <c r="A604" s="33"/>
      <c r="B604" s="34"/>
      <c r="C604" s="33"/>
      <c r="D604" s="177" t="s">
        <v>144</v>
      </c>
      <c r="E604" s="33"/>
      <c r="F604" s="178" t="s">
        <v>628</v>
      </c>
      <c r="G604" s="33"/>
      <c r="H604" s="33"/>
      <c r="I604" s="97"/>
      <c r="J604" s="33"/>
      <c r="K604" s="33"/>
      <c r="L604" s="34"/>
      <c r="M604" s="179"/>
      <c r="N604" s="180"/>
      <c r="O604" s="59"/>
      <c r="P604" s="59"/>
      <c r="Q604" s="59"/>
      <c r="R604" s="59"/>
      <c r="S604" s="59"/>
      <c r="T604" s="60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T604" s="18" t="s">
        <v>144</v>
      </c>
      <c r="AU604" s="18" t="s">
        <v>89</v>
      </c>
    </row>
    <row r="605" spans="1:65" s="14" customFormat="1" ht="10.199999999999999">
      <c r="B605" s="188"/>
      <c r="D605" s="177" t="s">
        <v>146</v>
      </c>
      <c r="E605" s="189" t="s">
        <v>1</v>
      </c>
      <c r="F605" s="190" t="s">
        <v>608</v>
      </c>
      <c r="H605" s="191">
        <v>1</v>
      </c>
      <c r="I605" s="192"/>
      <c r="L605" s="188"/>
      <c r="M605" s="193"/>
      <c r="N605" s="194"/>
      <c r="O605" s="194"/>
      <c r="P605" s="194"/>
      <c r="Q605" s="194"/>
      <c r="R605" s="194"/>
      <c r="S605" s="194"/>
      <c r="T605" s="195"/>
      <c r="AT605" s="189" t="s">
        <v>146</v>
      </c>
      <c r="AU605" s="189" t="s">
        <v>89</v>
      </c>
      <c r="AV605" s="14" t="s">
        <v>89</v>
      </c>
      <c r="AW605" s="14" t="s">
        <v>33</v>
      </c>
      <c r="AX605" s="14" t="s">
        <v>86</v>
      </c>
      <c r="AY605" s="189" t="s">
        <v>136</v>
      </c>
    </row>
    <row r="606" spans="1:65" s="2" customFormat="1" ht="16.5" customHeight="1">
      <c r="A606" s="33"/>
      <c r="B606" s="162"/>
      <c r="C606" s="163" t="s">
        <v>629</v>
      </c>
      <c r="D606" s="163" t="s">
        <v>138</v>
      </c>
      <c r="E606" s="164" t="s">
        <v>630</v>
      </c>
      <c r="F606" s="165" t="s">
        <v>631</v>
      </c>
      <c r="G606" s="166" t="s">
        <v>215</v>
      </c>
      <c r="H606" s="167">
        <v>3</v>
      </c>
      <c r="I606" s="168"/>
      <c r="J606" s="169">
        <f>ROUND(I606*H606,2)</f>
        <v>0</v>
      </c>
      <c r="K606" s="170"/>
      <c r="L606" s="34"/>
      <c r="M606" s="171" t="s">
        <v>1</v>
      </c>
      <c r="N606" s="172" t="s">
        <v>43</v>
      </c>
      <c r="O606" s="59"/>
      <c r="P606" s="173">
        <f>O606*H606</f>
        <v>0</v>
      </c>
      <c r="Q606" s="173">
        <v>0.66561999999999999</v>
      </c>
      <c r="R606" s="173">
        <f>Q606*H606</f>
        <v>1.9968599999999999</v>
      </c>
      <c r="S606" s="173">
        <v>0</v>
      </c>
      <c r="T606" s="174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75" t="s">
        <v>142</v>
      </c>
      <c r="AT606" s="175" t="s">
        <v>138</v>
      </c>
      <c r="AU606" s="175" t="s">
        <v>89</v>
      </c>
      <c r="AY606" s="18" t="s">
        <v>136</v>
      </c>
      <c r="BE606" s="176">
        <f>IF(N606="základní",J606,0)</f>
        <v>0</v>
      </c>
      <c r="BF606" s="176">
        <f>IF(N606="snížená",J606,0)</f>
        <v>0</v>
      </c>
      <c r="BG606" s="176">
        <f>IF(N606="zákl. přenesená",J606,0)</f>
        <v>0</v>
      </c>
      <c r="BH606" s="176">
        <f>IF(N606="sníž. přenesená",J606,0)</f>
        <v>0</v>
      </c>
      <c r="BI606" s="176">
        <f>IF(N606="nulová",J606,0)</f>
        <v>0</v>
      </c>
      <c r="BJ606" s="18" t="s">
        <v>86</v>
      </c>
      <c r="BK606" s="176">
        <f>ROUND(I606*H606,2)</f>
        <v>0</v>
      </c>
      <c r="BL606" s="18" t="s">
        <v>142</v>
      </c>
      <c r="BM606" s="175" t="s">
        <v>632</v>
      </c>
    </row>
    <row r="607" spans="1:65" s="2" customFormat="1" ht="19.2">
      <c r="A607" s="33"/>
      <c r="B607" s="34"/>
      <c r="C607" s="33"/>
      <c r="D607" s="177" t="s">
        <v>144</v>
      </c>
      <c r="E607" s="33"/>
      <c r="F607" s="178" t="s">
        <v>621</v>
      </c>
      <c r="G607" s="33"/>
      <c r="H607" s="33"/>
      <c r="I607" s="97"/>
      <c r="J607" s="33"/>
      <c r="K607" s="33"/>
      <c r="L607" s="34"/>
      <c r="M607" s="179"/>
      <c r="N607" s="180"/>
      <c r="O607" s="59"/>
      <c r="P607" s="59"/>
      <c r="Q607" s="59"/>
      <c r="R607" s="59"/>
      <c r="S607" s="59"/>
      <c r="T607" s="60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T607" s="18" t="s">
        <v>144</v>
      </c>
      <c r="AU607" s="18" t="s">
        <v>89</v>
      </c>
    </row>
    <row r="608" spans="1:65" s="13" customFormat="1" ht="10.199999999999999">
      <c r="B608" s="181"/>
      <c r="D608" s="177" t="s">
        <v>146</v>
      </c>
      <c r="E608" s="182" t="s">
        <v>1</v>
      </c>
      <c r="F608" s="183" t="s">
        <v>622</v>
      </c>
      <c r="H608" s="182" t="s">
        <v>1</v>
      </c>
      <c r="I608" s="184"/>
      <c r="L608" s="181"/>
      <c r="M608" s="185"/>
      <c r="N608" s="186"/>
      <c r="O608" s="186"/>
      <c r="P608" s="186"/>
      <c r="Q608" s="186"/>
      <c r="R608" s="186"/>
      <c r="S608" s="186"/>
      <c r="T608" s="187"/>
      <c r="AT608" s="182" t="s">
        <v>146</v>
      </c>
      <c r="AU608" s="182" t="s">
        <v>89</v>
      </c>
      <c r="AV608" s="13" t="s">
        <v>86</v>
      </c>
      <c r="AW608" s="13" t="s">
        <v>33</v>
      </c>
      <c r="AX608" s="13" t="s">
        <v>78</v>
      </c>
      <c r="AY608" s="182" t="s">
        <v>136</v>
      </c>
    </row>
    <row r="609" spans="1:65" s="14" customFormat="1" ht="10.199999999999999">
      <c r="B609" s="188"/>
      <c r="D609" s="177" t="s">
        <v>146</v>
      </c>
      <c r="E609" s="189" t="s">
        <v>1</v>
      </c>
      <c r="F609" s="190" t="s">
        <v>633</v>
      </c>
      <c r="H609" s="191">
        <v>3</v>
      </c>
      <c r="I609" s="192"/>
      <c r="L609" s="188"/>
      <c r="M609" s="193"/>
      <c r="N609" s="194"/>
      <c r="O609" s="194"/>
      <c r="P609" s="194"/>
      <c r="Q609" s="194"/>
      <c r="R609" s="194"/>
      <c r="S609" s="194"/>
      <c r="T609" s="195"/>
      <c r="AT609" s="189" t="s">
        <v>146</v>
      </c>
      <c r="AU609" s="189" t="s">
        <v>89</v>
      </c>
      <c r="AV609" s="14" t="s">
        <v>89</v>
      </c>
      <c r="AW609" s="14" t="s">
        <v>33</v>
      </c>
      <c r="AX609" s="14" t="s">
        <v>78</v>
      </c>
      <c r="AY609" s="189" t="s">
        <v>136</v>
      </c>
    </row>
    <row r="610" spans="1:65" s="15" customFormat="1" ht="10.199999999999999">
      <c r="B610" s="196"/>
      <c r="D610" s="177" t="s">
        <v>146</v>
      </c>
      <c r="E610" s="197" t="s">
        <v>1</v>
      </c>
      <c r="F610" s="198" t="s">
        <v>149</v>
      </c>
      <c r="H610" s="199">
        <v>3</v>
      </c>
      <c r="I610" s="200"/>
      <c r="L610" s="196"/>
      <c r="M610" s="201"/>
      <c r="N610" s="202"/>
      <c r="O610" s="202"/>
      <c r="P610" s="202"/>
      <c r="Q610" s="202"/>
      <c r="R610" s="202"/>
      <c r="S610" s="202"/>
      <c r="T610" s="203"/>
      <c r="AT610" s="197" t="s">
        <v>146</v>
      </c>
      <c r="AU610" s="197" t="s">
        <v>89</v>
      </c>
      <c r="AV610" s="15" t="s">
        <v>142</v>
      </c>
      <c r="AW610" s="15" t="s">
        <v>33</v>
      </c>
      <c r="AX610" s="15" t="s">
        <v>86</v>
      </c>
      <c r="AY610" s="197" t="s">
        <v>136</v>
      </c>
    </row>
    <row r="611" spans="1:65" s="2" customFormat="1" ht="16.5" customHeight="1">
      <c r="A611" s="33"/>
      <c r="B611" s="162"/>
      <c r="C611" s="212" t="s">
        <v>634</v>
      </c>
      <c r="D611" s="212" t="s">
        <v>517</v>
      </c>
      <c r="E611" s="213" t="s">
        <v>635</v>
      </c>
      <c r="F611" s="214" t="s">
        <v>636</v>
      </c>
      <c r="G611" s="215" t="s">
        <v>215</v>
      </c>
      <c r="H611" s="216">
        <v>3</v>
      </c>
      <c r="I611" s="217"/>
      <c r="J611" s="218">
        <f>ROUND(I611*H611,2)</f>
        <v>0</v>
      </c>
      <c r="K611" s="219"/>
      <c r="L611" s="220"/>
      <c r="M611" s="221" t="s">
        <v>1</v>
      </c>
      <c r="N611" s="222" t="s">
        <v>43</v>
      </c>
      <c r="O611" s="59"/>
      <c r="P611" s="173">
        <f>O611*H611</f>
        <v>0</v>
      </c>
      <c r="Q611" s="173">
        <v>9.6000000000000002E-4</v>
      </c>
      <c r="R611" s="173">
        <f>Q611*H611</f>
        <v>2.8800000000000002E-3</v>
      </c>
      <c r="S611" s="173">
        <v>0</v>
      </c>
      <c r="T611" s="174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175" t="s">
        <v>204</v>
      </c>
      <c r="AT611" s="175" t="s">
        <v>517</v>
      </c>
      <c r="AU611" s="175" t="s">
        <v>89</v>
      </c>
      <c r="AY611" s="18" t="s">
        <v>136</v>
      </c>
      <c r="BE611" s="176">
        <f>IF(N611="základní",J611,0)</f>
        <v>0</v>
      </c>
      <c r="BF611" s="176">
        <f>IF(N611="snížená",J611,0)</f>
        <v>0</v>
      </c>
      <c r="BG611" s="176">
        <f>IF(N611="zákl. přenesená",J611,0)</f>
        <v>0</v>
      </c>
      <c r="BH611" s="176">
        <f>IF(N611="sníž. přenesená",J611,0)</f>
        <v>0</v>
      </c>
      <c r="BI611" s="176">
        <f>IF(N611="nulová",J611,0)</f>
        <v>0</v>
      </c>
      <c r="BJ611" s="18" t="s">
        <v>86</v>
      </c>
      <c r="BK611" s="176">
        <f>ROUND(I611*H611,2)</f>
        <v>0</v>
      </c>
      <c r="BL611" s="18" t="s">
        <v>142</v>
      </c>
      <c r="BM611" s="175" t="s">
        <v>637</v>
      </c>
    </row>
    <row r="612" spans="1:65" s="2" customFormat="1" ht="10.199999999999999">
      <c r="A612" s="33"/>
      <c r="B612" s="34"/>
      <c r="C612" s="33"/>
      <c r="D612" s="177" t="s">
        <v>144</v>
      </c>
      <c r="E612" s="33"/>
      <c r="F612" s="178" t="s">
        <v>638</v>
      </c>
      <c r="G612" s="33"/>
      <c r="H612" s="33"/>
      <c r="I612" s="97"/>
      <c r="J612" s="33"/>
      <c r="K612" s="33"/>
      <c r="L612" s="34"/>
      <c r="M612" s="179"/>
      <c r="N612" s="180"/>
      <c r="O612" s="59"/>
      <c r="P612" s="59"/>
      <c r="Q612" s="59"/>
      <c r="R612" s="59"/>
      <c r="S612" s="59"/>
      <c r="T612" s="60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T612" s="18" t="s">
        <v>144</v>
      </c>
      <c r="AU612" s="18" t="s">
        <v>89</v>
      </c>
    </row>
    <row r="613" spans="1:65" s="14" customFormat="1" ht="10.199999999999999">
      <c r="B613" s="188"/>
      <c r="D613" s="177" t="s">
        <v>146</v>
      </c>
      <c r="E613" s="189" t="s">
        <v>1</v>
      </c>
      <c r="F613" s="190" t="s">
        <v>633</v>
      </c>
      <c r="H613" s="191">
        <v>3</v>
      </c>
      <c r="I613" s="192"/>
      <c r="L613" s="188"/>
      <c r="M613" s="193"/>
      <c r="N613" s="194"/>
      <c r="O613" s="194"/>
      <c r="P613" s="194"/>
      <c r="Q613" s="194"/>
      <c r="R613" s="194"/>
      <c r="S613" s="194"/>
      <c r="T613" s="195"/>
      <c r="AT613" s="189" t="s">
        <v>146</v>
      </c>
      <c r="AU613" s="189" t="s">
        <v>89</v>
      </c>
      <c r="AV613" s="14" t="s">
        <v>89</v>
      </c>
      <c r="AW613" s="14" t="s">
        <v>33</v>
      </c>
      <c r="AX613" s="14" t="s">
        <v>86</v>
      </c>
      <c r="AY613" s="189" t="s">
        <v>136</v>
      </c>
    </row>
    <row r="614" spans="1:65" s="2" customFormat="1" ht="16.5" customHeight="1">
      <c r="A614" s="33"/>
      <c r="B614" s="162"/>
      <c r="C614" s="163" t="s">
        <v>639</v>
      </c>
      <c r="D614" s="163" t="s">
        <v>138</v>
      </c>
      <c r="E614" s="164" t="s">
        <v>640</v>
      </c>
      <c r="F614" s="165" t="s">
        <v>641</v>
      </c>
      <c r="G614" s="166" t="s">
        <v>141</v>
      </c>
      <c r="H614" s="167">
        <v>12.4</v>
      </c>
      <c r="I614" s="168"/>
      <c r="J614" s="169">
        <f>ROUND(I614*H614,2)</f>
        <v>0</v>
      </c>
      <c r="K614" s="170"/>
      <c r="L614" s="34"/>
      <c r="M614" s="171" t="s">
        <v>1</v>
      </c>
      <c r="N614" s="172" t="s">
        <v>43</v>
      </c>
      <c r="O614" s="59"/>
      <c r="P614" s="173">
        <f>O614*H614</f>
        <v>0</v>
      </c>
      <c r="Q614" s="173">
        <v>0</v>
      </c>
      <c r="R614" s="173">
        <f>Q614*H614</f>
        <v>0</v>
      </c>
      <c r="S614" s="173">
        <v>0</v>
      </c>
      <c r="T614" s="174">
        <f>S614*H614</f>
        <v>0</v>
      </c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R614" s="175" t="s">
        <v>142</v>
      </c>
      <c r="AT614" s="175" t="s">
        <v>138</v>
      </c>
      <c r="AU614" s="175" t="s">
        <v>89</v>
      </c>
      <c r="AY614" s="18" t="s">
        <v>136</v>
      </c>
      <c r="BE614" s="176">
        <f>IF(N614="základní",J614,0)</f>
        <v>0</v>
      </c>
      <c r="BF614" s="176">
        <f>IF(N614="snížená",J614,0)</f>
        <v>0</v>
      </c>
      <c r="BG614" s="176">
        <f>IF(N614="zákl. přenesená",J614,0)</f>
        <v>0</v>
      </c>
      <c r="BH614" s="176">
        <f>IF(N614="sníž. přenesená",J614,0)</f>
        <v>0</v>
      </c>
      <c r="BI614" s="176">
        <f>IF(N614="nulová",J614,0)</f>
        <v>0</v>
      </c>
      <c r="BJ614" s="18" t="s">
        <v>86</v>
      </c>
      <c r="BK614" s="176">
        <f>ROUND(I614*H614,2)</f>
        <v>0</v>
      </c>
      <c r="BL614" s="18" t="s">
        <v>142</v>
      </c>
      <c r="BM614" s="175" t="s">
        <v>642</v>
      </c>
    </row>
    <row r="615" spans="1:65" s="2" customFormat="1" ht="10.199999999999999">
      <c r="A615" s="33"/>
      <c r="B615" s="34"/>
      <c r="C615" s="33"/>
      <c r="D615" s="177" t="s">
        <v>144</v>
      </c>
      <c r="E615" s="33"/>
      <c r="F615" s="178" t="s">
        <v>643</v>
      </c>
      <c r="G615" s="33"/>
      <c r="H615" s="33"/>
      <c r="I615" s="97"/>
      <c r="J615" s="33"/>
      <c r="K615" s="33"/>
      <c r="L615" s="34"/>
      <c r="M615" s="179"/>
      <c r="N615" s="180"/>
      <c r="O615" s="59"/>
      <c r="P615" s="59"/>
      <c r="Q615" s="59"/>
      <c r="R615" s="59"/>
      <c r="S615" s="59"/>
      <c r="T615" s="60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T615" s="18" t="s">
        <v>144</v>
      </c>
      <c r="AU615" s="18" t="s">
        <v>89</v>
      </c>
    </row>
    <row r="616" spans="1:65" s="13" customFormat="1" ht="10.199999999999999">
      <c r="B616" s="181"/>
      <c r="D616" s="177" t="s">
        <v>146</v>
      </c>
      <c r="E616" s="182" t="s">
        <v>1</v>
      </c>
      <c r="F616" s="183" t="s">
        <v>562</v>
      </c>
      <c r="H616" s="182" t="s">
        <v>1</v>
      </c>
      <c r="I616" s="184"/>
      <c r="L616" s="181"/>
      <c r="M616" s="185"/>
      <c r="N616" s="186"/>
      <c r="O616" s="186"/>
      <c r="P616" s="186"/>
      <c r="Q616" s="186"/>
      <c r="R616" s="186"/>
      <c r="S616" s="186"/>
      <c r="T616" s="187"/>
      <c r="AT616" s="182" t="s">
        <v>146</v>
      </c>
      <c r="AU616" s="182" t="s">
        <v>89</v>
      </c>
      <c r="AV616" s="13" t="s">
        <v>86</v>
      </c>
      <c r="AW616" s="13" t="s">
        <v>33</v>
      </c>
      <c r="AX616" s="13" t="s">
        <v>78</v>
      </c>
      <c r="AY616" s="182" t="s">
        <v>136</v>
      </c>
    </row>
    <row r="617" spans="1:65" s="14" customFormat="1" ht="10.199999999999999">
      <c r="B617" s="188"/>
      <c r="D617" s="177" t="s">
        <v>146</v>
      </c>
      <c r="E617" s="189" t="s">
        <v>1</v>
      </c>
      <c r="F617" s="190" t="s">
        <v>644</v>
      </c>
      <c r="H617" s="191">
        <v>12.4</v>
      </c>
      <c r="I617" s="192"/>
      <c r="L617" s="188"/>
      <c r="M617" s="193"/>
      <c r="N617" s="194"/>
      <c r="O617" s="194"/>
      <c r="P617" s="194"/>
      <c r="Q617" s="194"/>
      <c r="R617" s="194"/>
      <c r="S617" s="194"/>
      <c r="T617" s="195"/>
      <c r="AT617" s="189" t="s">
        <v>146</v>
      </c>
      <c r="AU617" s="189" t="s">
        <v>89</v>
      </c>
      <c r="AV617" s="14" t="s">
        <v>89</v>
      </c>
      <c r="AW617" s="14" t="s">
        <v>33</v>
      </c>
      <c r="AX617" s="14" t="s">
        <v>78</v>
      </c>
      <c r="AY617" s="189" t="s">
        <v>136</v>
      </c>
    </row>
    <row r="618" spans="1:65" s="15" customFormat="1" ht="10.199999999999999">
      <c r="B618" s="196"/>
      <c r="D618" s="177" t="s">
        <v>146</v>
      </c>
      <c r="E618" s="197" t="s">
        <v>1</v>
      </c>
      <c r="F618" s="198" t="s">
        <v>149</v>
      </c>
      <c r="H618" s="199">
        <v>12.4</v>
      </c>
      <c r="I618" s="200"/>
      <c r="L618" s="196"/>
      <c r="M618" s="201"/>
      <c r="N618" s="202"/>
      <c r="O618" s="202"/>
      <c r="P618" s="202"/>
      <c r="Q618" s="202"/>
      <c r="R618" s="202"/>
      <c r="S618" s="202"/>
      <c r="T618" s="203"/>
      <c r="AT618" s="197" t="s">
        <v>146</v>
      </c>
      <c r="AU618" s="197" t="s">
        <v>89</v>
      </c>
      <c r="AV618" s="15" t="s">
        <v>142</v>
      </c>
      <c r="AW618" s="15" t="s">
        <v>33</v>
      </c>
      <c r="AX618" s="15" t="s">
        <v>86</v>
      </c>
      <c r="AY618" s="197" t="s">
        <v>136</v>
      </c>
    </row>
    <row r="619" spans="1:65" s="2" customFormat="1" ht="16.5" customHeight="1">
      <c r="A619" s="33"/>
      <c r="B619" s="162"/>
      <c r="C619" s="163" t="s">
        <v>645</v>
      </c>
      <c r="D619" s="163" t="s">
        <v>138</v>
      </c>
      <c r="E619" s="164" t="s">
        <v>646</v>
      </c>
      <c r="F619" s="165" t="s">
        <v>647</v>
      </c>
      <c r="G619" s="166" t="s">
        <v>256</v>
      </c>
      <c r="H619" s="167">
        <v>131</v>
      </c>
      <c r="I619" s="168"/>
      <c r="J619" s="169">
        <f>ROUND(I619*H619,2)</f>
        <v>0</v>
      </c>
      <c r="K619" s="170"/>
      <c r="L619" s="34"/>
      <c r="M619" s="171" t="s">
        <v>1</v>
      </c>
      <c r="N619" s="172" t="s">
        <v>43</v>
      </c>
      <c r="O619" s="59"/>
      <c r="P619" s="173">
        <f>O619*H619</f>
        <v>0</v>
      </c>
      <c r="Q619" s="173">
        <v>0</v>
      </c>
      <c r="R619" s="173">
        <f>Q619*H619</f>
        <v>0</v>
      </c>
      <c r="S619" s="173">
        <v>0</v>
      </c>
      <c r="T619" s="174">
        <f>S619*H619</f>
        <v>0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175" t="s">
        <v>142</v>
      </c>
      <c r="AT619" s="175" t="s">
        <v>138</v>
      </c>
      <c r="AU619" s="175" t="s">
        <v>89</v>
      </c>
      <c r="AY619" s="18" t="s">
        <v>136</v>
      </c>
      <c r="BE619" s="176">
        <f>IF(N619="základní",J619,0)</f>
        <v>0</v>
      </c>
      <c r="BF619" s="176">
        <f>IF(N619="snížená",J619,0)</f>
        <v>0</v>
      </c>
      <c r="BG619" s="176">
        <f>IF(N619="zákl. přenesená",J619,0)</f>
        <v>0</v>
      </c>
      <c r="BH619" s="176">
        <f>IF(N619="sníž. přenesená",J619,0)</f>
        <v>0</v>
      </c>
      <c r="BI619" s="176">
        <f>IF(N619="nulová",J619,0)</f>
        <v>0</v>
      </c>
      <c r="BJ619" s="18" t="s">
        <v>86</v>
      </c>
      <c r="BK619" s="176">
        <f>ROUND(I619*H619,2)</f>
        <v>0</v>
      </c>
      <c r="BL619" s="18" t="s">
        <v>142</v>
      </c>
      <c r="BM619" s="175" t="s">
        <v>648</v>
      </c>
    </row>
    <row r="620" spans="1:65" s="2" customFormat="1" ht="10.199999999999999">
      <c r="A620" s="33"/>
      <c r="B620" s="34"/>
      <c r="C620" s="33"/>
      <c r="D620" s="177" t="s">
        <v>144</v>
      </c>
      <c r="E620" s="33"/>
      <c r="F620" s="178" t="s">
        <v>649</v>
      </c>
      <c r="G620" s="33"/>
      <c r="H620" s="33"/>
      <c r="I620" s="97"/>
      <c r="J620" s="33"/>
      <c r="K620" s="33"/>
      <c r="L620" s="34"/>
      <c r="M620" s="179"/>
      <c r="N620" s="180"/>
      <c r="O620" s="59"/>
      <c r="P620" s="59"/>
      <c r="Q620" s="59"/>
      <c r="R620" s="59"/>
      <c r="S620" s="59"/>
      <c r="T620" s="60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T620" s="18" t="s">
        <v>144</v>
      </c>
      <c r="AU620" s="18" t="s">
        <v>89</v>
      </c>
    </row>
    <row r="621" spans="1:65" s="13" customFormat="1" ht="10.199999999999999">
      <c r="B621" s="181"/>
      <c r="D621" s="177" t="s">
        <v>146</v>
      </c>
      <c r="E621" s="182" t="s">
        <v>1</v>
      </c>
      <c r="F621" s="183" t="s">
        <v>553</v>
      </c>
      <c r="H621" s="182" t="s">
        <v>1</v>
      </c>
      <c r="I621" s="184"/>
      <c r="L621" s="181"/>
      <c r="M621" s="185"/>
      <c r="N621" s="186"/>
      <c r="O621" s="186"/>
      <c r="P621" s="186"/>
      <c r="Q621" s="186"/>
      <c r="R621" s="186"/>
      <c r="S621" s="186"/>
      <c r="T621" s="187"/>
      <c r="AT621" s="182" t="s">
        <v>146</v>
      </c>
      <c r="AU621" s="182" t="s">
        <v>89</v>
      </c>
      <c r="AV621" s="13" t="s">
        <v>86</v>
      </c>
      <c r="AW621" s="13" t="s">
        <v>33</v>
      </c>
      <c r="AX621" s="13" t="s">
        <v>78</v>
      </c>
      <c r="AY621" s="182" t="s">
        <v>136</v>
      </c>
    </row>
    <row r="622" spans="1:65" s="14" customFormat="1" ht="10.199999999999999">
      <c r="B622" s="188"/>
      <c r="D622" s="177" t="s">
        <v>146</v>
      </c>
      <c r="E622" s="189" t="s">
        <v>1</v>
      </c>
      <c r="F622" s="190" t="s">
        <v>650</v>
      </c>
      <c r="H622" s="191">
        <v>130.99100000000001</v>
      </c>
      <c r="I622" s="192"/>
      <c r="L622" s="188"/>
      <c r="M622" s="193"/>
      <c r="N622" s="194"/>
      <c r="O622" s="194"/>
      <c r="P622" s="194"/>
      <c r="Q622" s="194"/>
      <c r="R622" s="194"/>
      <c r="S622" s="194"/>
      <c r="T622" s="195"/>
      <c r="AT622" s="189" t="s">
        <v>146</v>
      </c>
      <c r="AU622" s="189" t="s">
        <v>89</v>
      </c>
      <c r="AV622" s="14" t="s">
        <v>89</v>
      </c>
      <c r="AW622" s="14" t="s">
        <v>33</v>
      </c>
      <c r="AX622" s="14" t="s">
        <v>78</v>
      </c>
      <c r="AY622" s="189" t="s">
        <v>136</v>
      </c>
    </row>
    <row r="623" spans="1:65" s="15" customFormat="1" ht="10.199999999999999">
      <c r="B623" s="196"/>
      <c r="D623" s="177" t="s">
        <v>146</v>
      </c>
      <c r="E623" s="197" t="s">
        <v>1</v>
      </c>
      <c r="F623" s="198" t="s">
        <v>149</v>
      </c>
      <c r="H623" s="199">
        <v>130.99100000000001</v>
      </c>
      <c r="I623" s="200"/>
      <c r="L623" s="196"/>
      <c r="M623" s="201"/>
      <c r="N623" s="202"/>
      <c r="O623" s="202"/>
      <c r="P623" s="202"/>
      <c r="Q623" s="202"/>
      <c r="R623" s="202"/>
      <c r="S623" s="202"/>
      <c r="T623" s="203"/>
      <c r="AT623" s="197" t="s">
        <v>146</v>
      </c>
      <c r="AU623" s="197" t="s">
        <v>89</v>
      </c>
      <c r="AV623" s="15" t="s">
        <v>142</v>
      </c>
      <c r="AW623" s="15" t="s">
        <v>33</v>
      </c>
      <c r="AX623" s="15" t="s">
        <v>78</v>
      </c>
      <c r="AY623" s="197" t="s">
        <v>136</v>
      </c>
    </row>
    <row r="624" spans="1:65" s="14" customFormat="1" ht="10.199999999999999">
      <c r="B624" s="188"/>
      <c r="D624" s="177" t="s">
        <v>146</v>
      </c>
      <c r="E624" s="189" t="s">
        <v>1</v>
      </c>
      <c r="F624" s="190" t="s">
        <v>651</v>
      </c>
      <c r="H624" s="191">
        <v>131</v>
      </c>
      <c r="I624" s="192"/>
      <c r="L624" s="188"/>
      <c r="M624" s="193"/>
      <c r="N624" s="194"/>
      <c r="O624" s="194"/>
      <c r="P624" s="194"/>
      <c r="Q624" s="194"/>
      <c r="R624" s="194"/>
      <c r="S624" s="194"/>
      <c r="T624" s="195"/>
      <c r="AT624" s="189" t="s">
        <v>146</v>
      </c>
      <c r="AU624" s="189" t="s">
        <v>89</v>
      </c>
      <c r="AV624" s="14" t="s">
        <v>89</v>
      </c>
      <c r="AW624" s="14" t="s">
        <v>33</v>
      </c>
      <c r="AX624" s="14" t="s">
        <v>86</v>
      </c>
      <c r="AY624" s="189" t="s">
        <v>136</v>
      </c>
    </row>
    <row r="625" spans="1:65" s="2" customFormat="1" ht="16.5" customHeight="1">
      <c r="A625" s="33"/>
      <c r="B625" s="162"/>
      <c r="C625" s="163" t="s">
        <v>652</v>
      </c>
      <c r="D625" s="163" t="s">
        <v>138</v>
      </c>
      <c r="E625" s="164" t="s">
        <v>653</v>
      </c>
      <c r="F625" s="165" t="s">
        <v>654</v>
      </c>
      <c r="G625" s="166" t="s">
        <v>215</v>
      </c>
      <c r="H625" s="167">
        <v>12</v>
      </c>
      <c r="I625" s="168"/>
      <c r="J625" s="169">
        <f>ROUND(I625*H625,2)</f>
        <v>0</v>
      </c>
      <c r="K625" s="170"/>
      <c r="L625" s="34"/>
      <c r="M625" s="171" t="s">
        <v>1</v>
      </c>
      <c r="N625" s="172" t="s">
        <v>43</v>
      </c>
      <c r="O625" s="59"/>
      <c r="P625" s="173">
        <f>O625*H625</f>
        <v>0</v>
      </c>
      <c r="Q625" s="173">
        <v>1.65E-3</v>
      </c>
      <c r="R625" s="173">
        <f>Q625*H625</f>
        <v>1.9799999999999998E-2</v>
      </c>
      <c r="S625" s="173">
        <v>0</v>
      </c>
      <c r="T625" s="174">
        <f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75" t="s">
        <v>142</v>
      </c>
      <c r="AT625" s="175" t="s">
        <v>138</v>
      </c>
      <c r="AU625" s="175" t="s">
        <v>89</v>
      </c>
      <c r="AY625" s="18" t="s">
        <v>136</v>
      </c>
      <c r="BE625" s="176">
        <f>IF(N625="základní",J625,0)</f>
        <v>0</v>
      </c>
      <c r="BF625" s="176">
        <f>IF(N625="snížená",J625,0)</f>
        <v>0</v>
      </c>
      <c r="BG625" s="176">
        <f>IF(N625="zákl. přenesená",J625,0)</f>
        <v>0</v>
      </c>
      <c r="BH625" s="176">
        <f>IF(N625="sníž. přenesená",J625,0)</f>
        <v>0</v>
      </c>
      <c r="BI625" s="176">
        <f>IF(N625="nulová",J625,0)</f>
        <v>0</v>
      </c>
      <c r="BJ625" s="18" t="s">
        <v>86</v>
      </c>
      <c r="BK625" s="176">
        <f>ROUND(I625*H625,2)</f>
        <v>0</v>
      </c>
      <c r="BL625" s="18" t="s">
        <v>142</v>
      </c>
      <c r="BM625" s="175" t="s">
        <v>655</v>
      </c>
    </row>
    <row r="626" spans="1:65" s="2" customFormat="1" ht="10.199999999999999">
      <c r="A626" s="33"/>
      <c r="B626" s="34"/>
      <c r="C626" s="33"/>
      <c r="D626" s="177" t="s">
        <v>144</v>
      </c>
      <c r="E626" s="33"/>
      <c r="F626" s="178" t="s">
        <v>656</v>
      </c>
      <c r="G626" s="33"/>
      <c r="H626" s="33"/>
      <c r="I626" s="97"/>
      <c r="J626" s="33"/>
      <c r="K626" s="33"/>
      <c r="L626" s="34"/>
      <c r="M626" s="179"/>
      <c r="N626" s="180"/>
      <c r="O626" s="59"/>
      <c r="P626" s="59"/>
      <c r="Q626" s="59"/>
      <c r="R626" s="59"/>
      <c r="S626" s="59"/>
      <c r="T626" s="60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T626" s="18" t="s">
        <v>144</v>
      </c>
      <c r="AU626" s="18" t="s">
        <v>89</v>
      </c>
    </row>
    <row r="627" spans="1:65" s="13" customFormat="1" ht="10.199999999999999">
      <c r="B627" s="181"/>
      <c r="D627" s="177" t="s">
        <v>146</v>
      </c>
      <c r="E627" s="182" t="s">
        <v>1</v>
      </c>
      <c r="F627" s="183" t="s">
        <v>147</v>
      </c>
      <c r="H627" s="182" t="s">
        <v>1</v>
      </c>
      <c r="I627" s="184"/>
      <c r="L627" s="181"/>
      <c r="M627" s="185"/>
      <c r="N627" s="186"/>
      <c r="O627" s="186"/>
      <c r="P627" s="186"/>
      <c r="Q627" s="186"/>
      <c r="R627" s="186"/>
      <c r="S627" s="186"/>
      <c r="T627" s="187"/>
      <c r="AT627" s="182" t="s">
        <v>146</v>
      </c>
      <c r="AU627" s="182" t="s">
        <v>89</v>
      </c>
      <c r="AV627" s="13" t="s">
        <v>86</v>
      </c>
      <c r="AW627" s="13" t="s">
        <v>33</v>
      </c>
      <c r="AX627" s="13" t="s">
        <v>78</v>
      </c>
      <c r="AY627" s="182" t="s">
        <v>136</v>
      </c>
    </row>
    <row r="628" spans="1:65" s="14" customFormat="1" ht="10.199999999999999">
      <c r="B628" s="188"/>
      <c r="D628" s="177" t="s">
        <v>146</v>
      </c>
      <c r="E628" s="189" t="s">
        <v>1</v>
      </c>
      <c r="F628" s="190" t="s">
        <v>657</v>
      </c>
      <c r="H628" s="191">
        <v>12</v>
      </c>
      <c r="I628" s="192"/>
      <c r="L628" s="188"/>
      <c r="M628" s="193"/>
      <c r="N628" s="194"/>
      <c r="O628" s="194"/>
      <c r="P628" s="194"/>
      <c r="Q628" s="194"/>
      <c r="R628" s="194"/>
      <c r="S628" s="194"/>
      <c r="T628" s="195"/>
      <c r="AT628" s="189" t="s">
        <v>146</v>
      </c>
      <c r="AU628" s="189" t="s">
        <v>89</v>
      </c>
      <c r="AV628" s="14" t="s">
        <v>89</v>
      </c>
      <c r="AW628" s="14" t="s">
        <v>33</v>
      </c>
      <c r="AX628" s="14" t="s">
        <v>86</v>
      </c>
      <c r="AY628" s="189" t="s">
        <v>136</v>
      </c>
    </row>
    <row r="629" spans="1:65" s="2" customFormat="1" ht="16.5" customHeight="1">
      <c r="A629" s="33"/>
      <c r="B629" s="162"/>
      <c r="C629" s="212" t="s">
        <v>658</v>
      </c>
      <c r="D629" s="212" t="s">
        <v>517</v>
      </c>
      <c r="E629" s="213" t="s">
        <v>659</v>
      </c>
      <c r="F629" s="214" t="s">
        <v>660</v>
      </c>
      <c r="G629" s="215" t="s">
        <v>215</v>
      </c>
      <c r="H629" s="216">
        <v>12</v>
      </c>
      <c r="I629" s="217"/>
      <c r="J629" s="218">
        <f>ROUND(I629*H629,2)</f>
        <v>0</v>
      </c>
      <c r="K629" s="219"/>
      <c r="L629" s="220"/>
      <c r="M629" s="221" t="s">
        <v>1</v>
      </c>
      <c r="N629" s="222" t="s">
        <v>43</v>
      </c>
      <c r="O629" s="59"/>
      <c r="P629" s="173">
        <f>O629*H629</f>
        <v>0</v>
      </c>
      <c r="Q629" s="173">
        <v>8.5000000000000006E-2</v>
      </c>
      <c r="R629" s="173">
        <f>Q629*H629</f>
        <v>1.02</v>
      </c>
      <c r="S629" s="173">
        <v>0</v>
      </c>
      <c r="T629" s="174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75" t="s">
        <v>204</v>
      </c>
      <c r="AT629" s="175" t="s">
        <v>517</v>
      </c>
      <c r="AU629" s="175" t="s">
        <v>89</v>
      </c>
      <c r="AY629" s="18" t="s">
        <v>136</v>
      </c>
      <c r="BE629" s="176">
        <f>IF(N629="základní",J629,0)</f>
        <v>0</v>
      </c>
      <c r="BF629" s="176">
        <f>IF(N629="snížená",J629,0)</f>
        <v>0</v>
      </c>
      <c r="BG629" s="176">
        <f>IF(N629="zákl. přenesená",J629,0)</f>
        <v>0</v>
      </c>
      <c r="BH629" s="176">
        <f>IF(N629="sníž. přenesená",J629,0)</f>
        <v>0</v>
      </c>
      <c r="BI629" s="176">
        <f>IF(N629="nulová",J629,0)</f>
        <v>0</v>
      </c>
      <c r="BJ629" s="18" t="s">
        <v>86</v>
      </c>
      <c r="BK629" s="176">
        <f>ROUND(I629*H629,2)</f>
        <v>0</v>
      </c>
      <c r="BL629" s="18" t="s">
        <v>142</v>
      </c>
      <c r="BM629" s="175" t="s">
        <v>661</v>
      </c>
    </row>
    <row r="630" spans="1:65" s="2" customFormat="1" ht="10.199999999999999">
      <c r="A630" s="33"/>
      <c r="B630" s="34"/>
      <c r="C630" s="33"/>
      <c r="D630" s="177" t="s">
        <v>144</v>
      </c>
      <c r="E630" s="33"/>
      <c r="F630" s="178" t="s">
        <v>660</v>
      </c>
      <c r="G630" s="33"/>
      <c r="H630" s="33"/>
      <c r="I630" s="97"/>
      <c r="J630" s="33"/>
      <c r="K630" s="33"/>
      <c r="L630" s="34"/>
      <c r="M630" s="179"/>
      <c r="N630" s="180"/>
      <c r="O630" s="59"/>
      <c r="P630" s="59"/>
      <c r="Q630" s="59"/>
      <c r="R630" s="59"/>
      <c r="S630" s="59"/>
      <c r="T630" s="60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T630" s="18" t="s">
        <v>144</v>
      </c>
      <c r="AU630" s="18" t="s">
        <v>89</v>
      </c>
    </row>
    <row r="631" spans="1:65" s="14" customFormat="1" ht="10.199999999999999">
      <c r="B631" s="188"/>
      <c r="D631" s="177" t="s">
        <v>146</v>
      </c>
      <c r="E631" s="189" t="s">
        <v>1</v>
      </c>
      <c r="F631" s="190" t="s">
        <v>662</v>
      </c>
      <c r="H631" s="191">
        <v>12</v>
      </c>
      <c r="I631" s="192"/>
      <c r="L631" s="188"/>
      <c r="M631" s="193"/>
      <c r="N631" s="194"/>
      <c r="O631" s="194"/>
      <c r="P631" s="194"/>
      <c r="Q631" s="194"/>
      <c r="R631" s="194"/>
      <c r="S631" s="194"/>
      <c r="T631" s="195"/>
      <c r="AT631" s="189" t="s">
        <v>146</v>
      </c>
      <c r="AU631" s="189" t="s">
        <v>89</v>
      </c>
      <c r="AV631" s="14" t="s">
        <v>89</v>
      </c>
      <c r="AW631" s="14" t="s">
        <v>33</v>
      </c>
      <c r="AX631" s="14" t="s">
        <v>86</v>
      </c>
      <c r="AY631" s="189" t="s">
        <v>136</v>
      </c>
    </row>
    <row r="632" spans="1:65" s="2" customFormat="1" ht="16.5" customHeight="1">
      <c r="A632" s="33"/>
      <c r="B632" s="162"/>
      <c r="C632" s="163" t="s">
        <v>663</v>
      </c>
      <c r="D632" s="163" t="s">
        <v>138</v>
      </c>
      <c r="E632" s="164" t="s">
        <v>664</v>
      </c>
      <c r="F632" s="165" t="s">
        <v>665</v>
      </c>
      <c r="G632" s="166" t="s">
        <v>215</v>
      </c>
      <c r="H632" s="167">
        <v>1</v>
      </c>
      <c r="I632" s="168"/>
      <c r="J632" s="169">
        <f>ROUND(I632*H632,2)</f>
        <v>0</v>
      </c>
      <c r="K632" s="170"/>
      <c r="L632" s="34"/>
      <c r="M632" s="171" t="s">
        <v>1</v>
      </c>
      <c r="N632" s="172" t="s">
        <v>43</v>
      </c>
      <c r="O632" s="59"/>
      <c r="P632" s="173">
        <f>O632*H632</f>
        <v>0</v>
      </c>
      <c r="Q632" s="173">
        <v>6.6E-3</v>
      </c>
      <c r="R632" s="173">
        <f>Q632*H632</f>
        <v>6.6E-3</v>
      </c>
      <c r="S632" s="173">
        <v>0</v>
      </c>
      <c r="T632" s="174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75" t="s">
        <v>142</v>
      </c>
      <c r="AT632" s="175" t="s">
        <v>138</v>
      </c>
      <c r="AU632" s="175" t="s">
        <v>89</v>
      </c>
      <c r="AY632" s="18" t="s">
        <v>136</v>
      </c>
      <c r="BE632" s="176">
        <f>IF(N632="základní",J632,0)</f>
        <v>0</v>
      </c>
      <c r="BF632" s="176">
        <f>IF(N632="snížená",J632,0)</f>
        <v>0</v>
      </c>
      <c r="BG632" s="176">
        <f>IF(N632="zákl. přenesená",J632,0)</f>
        <v>0</v>
      </c>
      <c r="BH632" s="176">
        <f>IF(N632="sníž. přenesená",J632,0)</f>
        <v>0</v>
      </c>
      <c r="BI632" s="176">
        <f>IF(N632="nulová",J632,0)</f>
        <v>0</v>
      </c>
      <c r="BJ632" s="18" t="s">
        <v>86</v>
      </c>
      <c r="BK632" s="176">
        <f>ROUND(I632*H632,2)</f>
        <v>0</v>
      </c>
      <c r="BL632" s="18" t="s">
        <v>142</v>
      </c>
      <c r="BM632" s="175" t="s">
        <v>666</v>
      </c>
    </row>
    <row r="633" spans="1:65" s="2" customFormat="1" ht="10.199999999999999">
      <c r="A633" s="33"/>
      <c r="B633" s="34"/>
      <c r="C633" s="33"/>
      <c r="D633" s="177" t="s">
        <v>144</v>
      </c>
      <c r="E633" s="33"/>
      <c r="F633" s="178" t="s">
        <v>667</v>
      </c>
      <c r="G633" s="33"/>
      <c r="H633" s="33"/>
      <c r="I633" s="97"/>
      <c r="J633" s="33"/>
      <c r="K633" s="33"/>
      <c r="L633" s="34"/>
      <c r="M633" s="179"/>
      <c r="N633" s="180"/>
      <c r="O633" s="59"/>
      <c r="P633" s="59"/>
      <c r="Q633" s="59"/>
      <c r="R633" s="59"/>
      <c r="S633" s="59"/>
      <c r="T633" s="60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T633" s="18" t="s">
        <v>144</v>
      </c>
      <c r="AU633" s="18" t="s">
        <v>89</v>
      </c>
    </row>
    <row r="634" spans="1:65" s="13" customFormat="1" ht="10.199999999999999">
      <c r="B634" s="181"/>
      <c r="D634" s="177" t="s">
        <v>146</v>
      </c>
      <c r="E634" s="182" t="s">
        <v>1</v>
      </c>
      <c r="F634" s="183" t="s">
        <v>622</v>
      </c>
      <c r="H634" s="182" t="s">
        <v>1</v>
      </c>
      <c r="I634" s="184"/>
      <c r="L634" s="181"/>
      <c r="M634" s="185"/>
      <c r="N634" s="186"/>
      <c r="O634" s="186"/>
      <c r="P634" s="186"/>
      <c r="Q634" s="186"/>
      <c r="R634" s="186"/>
      <c r="S634" s="186"/>
      <c r="T634" s="187"/>
      <c r="AT634" s="182" t="s">
        <v>146</v>
      </c>
      <c r="AU634" s="182" t="s">
        <v>89</v>
      </c>
      <c r="AV634" s="13" t="s">
        <v>86</v>
      </c>
      <c r="AW634" s="13" t="s">
        <v>33</v>
      </c>
      <c r="AX634" s="13" t="s">
        <v>78</v>
      </c>
      <c r="AY634" s="182" t="s">
        <v>136</v>
      </c>
    </row>
    <row r="635" spans="1:65" s="14" customFormat="1" ht="10.199999999999999">
      <c r="B635" s="188"/>
      <c r="D635" s="177" t="s">
        <v>146</v>
      </c>
      <c r="E635" s="189" t="s">
        <v>1</v>
      </c>
      <c r="F635" s="190" t="s">
        <v>608</v>
      </c>
      <c r="H635" s="191">
        <v>1</v>
      </c>
      <c r="I635" s="192"/>
      <c r="L635" s="188"/>
      <c r="M635" s="193"/>
      <c r="N635" s="194"/>
      <c r="O635" s="194"/>
      <c r="P635" s="194"/>
      <c r="Q635" s="194"/>
      <c r="R635" s="194"/>
      <c r="S635" s="194"/>
      <c r="T635" s="195"/>
      <c r="AT635" s="189" t="s">
        <v>146</v>
      </c>
      <c r="AU635" s="189" t="s">
        <v>89</v>
      </c>
      <c r="AV635" s="14" t="s">
        <v>89</v>
      </c>
      <c r="AW635" s="14" t="s">
        <v>33</v>
      </c>
      <c r="AX635" s="14" t="s">
        <v>78</v>
      </c>
      <c r="AY635" s="189" t="s">
        <v>136</v>
      </c>
    </row>
    <row r="636" spans="1:65" s="15" customFormat="1" ht="10.199999999999999">
      <c r="B636" s="196"/>
      <c r="D636" s="177" t="s">
        <v>146</v>
      </c>
      <c r="E636" s="197" t="s">
        <v>1</v>
      </c>
      <c r="F636" s="198" t="s">
        <v>149</v>
      </c>
      <c r="H636" s="199">
        <v>1</v>
      </c>
      <c r="I636" s="200"/>
      <c r="L636" s="196"/>
      <c r="M636" s="201"/>
      <c r="N636" s="202"/>
      <c r="O636" s="202"/>
      <c r="P636" s="202"/>
      <c r="Q636" s="202"/>
      <c r="R636" s="202"/>
      <c r="S636" s="202"/>
      <c r="T636" s="203"/>
      <c r="AT636" s="197" t="s">
        <v>146</v>
      </c>
      <c r="AU636" s="197" t="s">
        <v>89</v>
      </c>
      <c r="AV636" s="15" t="s">
        <v>142</v>
      </c>
      <c r="AW636" s="15" t="s">
        <v>33</v>
      </c>
      <c r="AX636" s="15" t="s">
        <v>86</v>
      </c>
      <c r="AY636" s="197" t="s">
        <v>136</v>
      </c>
    </row>
    <row r="637" spans="1:65" s="2" customFormat="1" ht="16.5" customHeight="1">
      <c r="A637" s="33"/>
      <c r="B637" s="162"/>
      <c r="C637" s="212" t="s">
        <v>668</v>
      </c>
      <c r="D637" s="212" t="s">
        <v>517</v>
      </c>
      <c r="E637" s="213" t="s">
        <v>669</v>
      </c>
      <c r="F637" s="214" t="s">
        <v>670</v>
      </c>
      <c r="G637" s="215" t="s">
        <v>215</v>
      </c>
      <c r="H637" s="216">
        <v>1</v>
      </c>
      <c r="I637" s="217"/>
      <c r="J637" s="218">
        <f>ROUND(I637*H637,2)</f>
        <v>0</v>
      </c>
      <c r="K637" s="219"/>
      <c r="L637" s="220"/>
      <c r="M637" s="221" t="s">
        <v>1</v>
      </c>
      <c r="N637" s="222" t="s">
        <v>43</v>
      </c>
      <c r="O637" s="59"/>
      <c r="P637" s="173">
        <f>O637*H637</f>
        <v>0</v>
      </c>
      <c r="Q637" s="173">
        <v>0.01</v>
      </c>
      <c r="R637" s="173">
        <f>Q637*H637</f>
        <v>0.01</v>
      </c>
      <c r="S637" s="173">
        <v>0</v>
      </c>
      <c r="T637" s="174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175" t="s">
        <v>204</v>
      </c>
      <c r="AT637" s="175" t="s">
        <v>517</v>
      </c>
      <c r="AU637" s="175" t="s">
        <v>89</v>
      </c>
      <c r="AY637" s="18" t="s">
        <v>136</v>
      </c>
      <c r="BE637" s="176">
        <f>IF(N637="základní",J637,0)</f>
        <v>0</v>
      </c>
      <c r="BF637" s="176">
        <f>IF(N637="snížená",J637,0)</f>
        <v>0</v>
      </c>
      <c r="BG637" s="176">
        <f>IF(N637="zákl. přenesená",J637,0)</f>
        <v>0</v>
      </c>
      <c r="BH637" s="176">
        <f>IF(N637="sníž. přenesená",J637,0)</f>
        <v>0</v>
      </c>
      <c r="BI637" s="176">
        <f>IF(N637="nulová",J637,0)</f>
        <v>0</v>
      </c>
      <c r="BJ637" s="18" t="s">
        <v>86</v>
      </c>
      <c r="BK637" s="176">
        <f>ROUND(I637*H637,2)</f>
        <v>0</v>
      </c>
      <c r="BL637" s="18" t="s">
        <v>142</v>
      </c>
      <c r="BM637" s="175" t="s">
        <v>671</v>
      </c>
    </row>
    <row r="638" spans="1:65" s="2" customFormat="1" ht="10.199999999999999">
      <c r="A638" s="33"/>
      <c r="B638" s="34"/>
      <c r="C638" s="33"/>
      <c r="D638" s="177" t="s">
        <v>144</v>
      </c>
      <c r="E638" s="33"/>
      <c r="F638" s="178" t="s">
        <v>672</v>
      </c>
      <c r="G638" s="33"/>
      <c r="H638" s="33"/>
      <c r="I638" s="97"/>
      <c r="J638" s="33"/>
      <c r="K638" s="33"/>
      <c r="L638" s="34"/>
      <c r="M638" s="179"/>
      <c r="N638" s="180"/>
      <c r="O638" s="59"/>
      <c r="P638" s="59"/>
      <c r="Q638" s="59"/>
      <c r="R638" s="59"/>
      <c r="S638" s="59"/>
      <c r="T638" s="60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T638" s="18" t="s">
        <v>144</v>
      </c>
      <c r="AU638" s="18" t="s">
        <v>89</v>
      </c>
    </row>
    <row r="639" spans="1:65" s="14" customFormat="1" ht="10.199999999999999">
      <c r="B639" s="188"/>
      <c r="D639" s="177" t="s">
        <v>146</v>
      </c>
      <c r="E639" s="189" t="s">
        <v>1</v>
      </c>
      <c r="F639" s="190" t="s">
        <v>608</v>
      </c>
      <c r="H639" s="191">
        <v>1</v>
      </c>
      <c r="I639" s="192"/>
      <c r="L639" s="188"/>
      <c r="M639" s="193"/>
      <c r="N639" s="194"/>
      <c r="O639" s="194"/>
      <c r="P639" s="194"/>
      <c r="Q639" s="194"/>
      <c r="R639" s="194"/>
      <c r="S639" s="194"/>
      <c r="T639" s="195"/>
      <c r="AT639" s="189" t="s">
        <v>146</v>
      </c>
      <c r="AU639" s="189" t="s">
        <v>89</v>
      </c>
      <c r="AV639" s="14" t="s">
        <v>89</v>
      </c>
      <c r="AW639" s="14" t="s">
        <v>33</v>
      </c>
      <c r="AX639" s="14" t="s">
        <v>86</v>
      </c>
      <c r="AY639" s="189" t="s">
        <v>136</v>
      </c>
    </row>
    <row r="640" spans="1:65" s="2" customFormat="1" ht="16.5" customHeight="1">
      <c r="A640" s="33"/>
      <c r="B640" s="162"/>
      <c r="C640" s="163" t="s">
        <v>673</v>
      </c>
      <c r="D640" s="163" t="s">
        <v>138</v>
      </c>
      <c r="E640" s="164" t="s">
        <v>674</v>
      </c>
      <c r="F640" s="165" t="s">
        <v>675</v>
      </c>
      <c r="G640" s="166" t="s">
        <v>215</v>
      </c>
      <c r="H640" s="167">
        <v>39</v>
      </c>
      <c r="I640" s="168"/>
      <c r="J640" s="169">
        <f>ROUND(I640*H640,2)</f>
        <v>0</v>
      </c>
      <c r="K640" s="170"/>
      <c r="L640" s="34"/>
      <c r="M640" s="171" t="s">
        <v>1</v>
      </c>
      <c r="N640" s="172" t="s">
        <v>43</v>
      </c>
      <c r="O640" s="59"/>
      <c r="P640" s="173">
        <f>O640*H640</f>
        <v>0</v>
      </c>
      <c r="Q640" s="173">
        <v>6.6E-3</v>
      </c>
      <c r="R640" s="173">
        <f>Q640*H640</f>
        <v>0.25740000000000002</v>
      </c>
      <c r="S640" s="173">
        <v>0</v>
      </c>
      <c r="T640" s="174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75" t="s">
        <v>142</v>
      </c>
      <c r="AT640" s="175" t="s">
        <v>138</v>
      </c>
      <c r="AU640" s="175" t="s">
        <v>89</v>
      </c>
      <c r="AY640" s="18" t="s">
        <v>136</v>
      </c>
      <c r="BE640" s="176">
        <f>IF(N640="základní",J640,0)</f>
        <v>0</v>
      </c>
      <c r="BF640" s="176">
        <f>IF(N640="snížená",J640,0)</f>
        <v>0</v>
      </c>
      <c r="BG640" s="176">
        <f>IF(N640="zákl. přenesená",J640,0)</f>
        <v>0</v>
      </c>
      <c r="BH640" s="176">
        <f>IF(N640="sníž. přenesená",J640,0)</f>
        <v>0</v>
      </c>
      <c r="BI640" s="176">
        <f>IF(N640="nulová",J640,0)</f>
        <v>0</v>
      </c>
      <c r="BJ640" s="18" t="s">
        <v>86</v>
      </c>
      <c r="BK640" s="176">
        <f>ROUND(I640*H640,2)</f>
        <v>0</v>
      </c>
      <c r="BL640" s="18" t="s">
        <v>142</v>
      </c>
      <c r="BM640" s="175" t="s">
        <v>676</v>
      </c>
    </row>
    <row r="641" spans="1:65" s="2" customFormat="1" ht="10.199999999999999">
      <c r="A641" s="33"/>
      <c r="B641" s="34"/>
      <c r="C641" s="33"/>
      <c r="D641" s="177" t="s">
        <v>144</v>
      </c>
      <c r="E641" s="33"/>
      <c r="F641" s="178" t="s">
        <v>667</v>
      </c>
      <c r="G641" s="33"/>
      <c r="H641" s="33"/>
      <c r="I641" s="97"/>
      <c r="J641" s="33"/>
      <c r="K641" s="33"/>
      <c r="L641" s="34"/>
      <c r="M641" s="179"/>
      <c r="N641" s="180"/>
      <c r="O641" s="59"/>
      <c r="P641" s="59"/>
      <c r="Q641" s="59"/>
      <c r="R641" s="59"/>
      <c r="S641" s="59"/>
      <c r="T641" s="60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T641" s="18" t="s">
        <v>144</v>
      </c>
      <c r="AU641" s="18" t="s">
        <v>89</v>
      </c>
    </row>
    <row r="642" spans="1:65" s="13" customFormat="1" ht="10.199999999999999">
      <c r="B642" s="181"/>
      <c r="D642" s="177" t="s">
        <v>146</v>
      </c>
      <c r="E642" s="182" t="s">
        <v>1</v>
      </c>
      <c r="F642" s="183" t="s">
        <v>607</v>
      </c>
      <c r="H642" s="182" t="s">
        <v>1</v>
      </c>
      <c r="I642" s="184"/>
      <c r="L642" s="181"/>
      <c r="M642" s="185"/>
      <c r="N642" s="186"/>
      <c r="O642" s="186"/>
      <c r="P642" s="186"/>
      <c r="Q642" s="186"/>
      <c r="R642" s="186"/>
      <c r="S642" s="186"/>
      <c r="T642" s="187"/>
      <c r="AT642" s="182" t="s">
        <v>146</v>
      </c>
      <c r="AU642" s="182" t="s">
        <v>89</v>
      </c>
      <c r="AV642" s="13" t="s">
        <v>86</v>
      </c>
      <c r="AW642" s="13" t="s">
        <v>33</v>
      </c>
      <c r="AX642" s="13" t="s">
        <v>78</v>
      </c>
      <c r="AY642" s="182" t="s">
        <v>136</v>
      </c>
    </row>
    <row r="643" spans="1:65" s="14" customFormat="1" ht="10.199999999999999">
      <c r="B643" s="188"/>
      <c r="D643" s="177" t="s">
        <v>146</v>
      </c>
      <c r="E643" s="189" t="s">
        <v>1</v>
      </c>
      <c r="F643" s="190" t="s">
        <v>677</v>
      </c>
      <c r="H643" s="191">
        <v>39</v>
      </c>
      <c r="I643" s="192"/>
      <c r="L643" s="188"/>
      <c r="M643" s="193"/>
      <c r="N643" s="194"/>
      <c r="O643" s="194"/>
      <c r="P643" s="194"/>
      <c r="Q643" s="194"/>
      <c r="R643" s="194"/>
      <c r="S643" s="194"/>
      <c r="T643" s="195"/>
      <c r="AT643" s="189" t="s">
        <v>146</v>
      </c>
      <c r="AU643" s="189" t="s">
        <v>89</v>
      </c>
      <c r="AV643" s="14" t="s">
        <v>89</v>
      </c>
      <c r="AW643" s="14" t="s">
        <v>33</v>
      </c>
      <c r="AX643" s="14" t="s">
        <v>78</v>
      </c>
      <c r="AY643" s="189" t="s">
        <v>136</v>
      </c>
    </row>
    <row r="644" spans="1:65" s="15" customFormat="1" ht="10.199999999999999">
      <c r="B644" s="196"/>
      <c r="D644" s="177" t="s">
        <v>146</v>
      </c>
      <c r="E644" s="197" t="s">
        <v>1</v>
      </c>
      <c r="F644" s="198" t="s">
        <v>149</v>
      </c>
      <c r="H644" s="199">
        <v>39</v>
      </c>
      <c r="I644" s="200"/>
      <c r="L644" s="196"/>
      <c r="M644" s="201"/>
      <c r="N644" s="202"/>
      <c r="O644" s="202"/>
      <c r="P644" s="202"/>
      <c r="Q644" s="202"/>
      <c r="R644" s="202"/>
      <c r="S644" s="202"/>
      <c r="T644" s="203"/>
      <c r="AT644" s="197" t="s">
        <v>146</v>
      </c>
      <c r="AU644" s="197" t="s">
        <v>89</v>
      </c>
      <c r="AV644" s="15" t="s">
        <v>142</v>
      </c>
      <c r="AW644" s="15" t="s">
        <v>33</v>
      </c>
      <c r="AX644" s="15" t="s">
        <v>86</v>
      </c>
      <c r="AY644" s="197" t="s">
        <v>136</v>
      </c>
    </row>
    <row r="645" spans="1:65" s="2" customFormat="1" ht="16.5" customHeight="1">
      <c r="A645" s="33"/>
      <c r="B645" s="162"/>
      <c r="C645" s="212" t="s">
        <v>678</v>
      </c>
      <c r="D645" s="212" t="s">
        <v>517</v>
      </c>
      <c r="E645" s="213" t="s">
        <v>679</v>
      </c>
      <c r="F645" s="214" t="s">
        <v>680</v>
      </c>
      <c r="G645" s="215" t="s">
        <v>215</v>
      </c>
      <c r="H645" s="216">
        <v>6</v>
      </c>
      <c r="I645" s="217"/>
      <c r="J645" s="218">
        <f>ROUND(I645*H645,2)</f>
        <v>0</v>
      </c>
      <c r="K645" s="219"/>
      <c r="L645" s="220"/>
      <c r="M645" s="221" t="s">
        <v>1</v>
      </c>
      <c r="N645" s="222" t="s">
        <v>43</v>
      </c>
      <c r="O645" s="59"/>
      <c r="P645" s="173">
        <f>O645*H645</f>
        <v>0</v>
      </c>
      <c r="Q645" s="173">
        <v>2.8000000000000001E-2</v>
      </c>
      <c r="R645" s="173">
        <f>Q645*H645</f>
        <v>0.16800000000000001</v>
      </c>
      <c r="S645" s="173">
        <v>0</v>
      </c>
      <c r="T645" s="174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75" t="s">
        <v>204</v>
      </c>
      <c r="AT645" s="175" t="s">
        <v>517</v>
      </c>
      <c r="AU645" s="175" t="s">
        <v>89</v>
      </c>
      <c r="AY645" s="18" t="s">
        <v>136</v>
      </c>
      <c r="BE645" s="176">
        <f>IF(N645="základní",J645,0)</f>
        <v>0</v>
      </c>
      <c r="BF645" s="176">
        <f>IF(N645="snížená",J645,0)</f>
        <v>0</v>
      </c>
      <c r="BG645" s="176">
        <f>IF(N645="zákl. přenesená",J645,0)</f>
        <v>0</v>
      </c>
      <c r="BH645" s="176">
        <f>IF(N645="sníž. přenesená",J645,0)</f>
        <v>0</v>
      </c>
      <c r="BI645" s="176">
        <f>IF(N645="nulová",J645,0)</f>
        <v>0</v>
      </c>
      <c r="BJ645" s="18" t="s">
        <v>86</v>
      </c>
      <c r="BK645" s="176">
        <f>ROUND(I645*H645,2)</f>
        <v>0</v>
      </c>
      <c r="BL645" s="18" t="s">
        <v>142</v>
      </c>
      <c r="BM645" s="175" t="s">
        <v>681</v>
      </c>
    </row>
    <row r="646" spans="1:65" s="2" customFormat="1" ht="10.199999999999999">
      <c r="A646" s="33"/>
      <c r="B646" s="34"/>
      <c r="C646" s="33"/>
      <c r="D646" s="177" t="s">
        <v>144</v>
      </c>
      <c r="E646" s="33"/>
      <c r="F646" s="178" t="s">
        <v>680</v>
      </c>
      <c r="G646" s="33"/>
      <c r="H646" s="33"/>
      <c r="I646" s="97"/>
      <c r="J646" s="33"/>
      <c r="K646" s="33"/>
      <c r="L646" s="34"/>
      <c r="M646" s="179"/>
      <c r="N646" s="180"/>
      <c r="O646" s="59"/>
      <c r="P646" s="59"/>
      <c r="Q646" s="59"/>
      <c r="R646" s="59"/>
      <c r="S646" s="59"/>
      <c r="T646" s="60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T646" s="18" t="s">
        <v>144</v>
      </c>
      <c r="AU646" s="18" t="s">
        <v>89</v>
      </c>
    </row>
    <row r="647" spans="1:65" s="13" customFormat="1" ht="10.199999999999999">
      <c r="B647" s="181"/>
      <c r="D647" s="177" t="s">
        <v>146</v>
      </c>
      <c r="E647" s="182" t="s">
        <v>1</v>
      </c>
      <c r="F647" s="183" t="s">
        <v>607</v>
      </c>
      <c r="H647" s="182" t="s">
        <v>1</v>
      </c>
      <c r="I647" s="184"/>
      <c r="L647" s="181"/>
      <c r="M647" s="185"/>
      <c r="N647" s="186"/>
      <c r="O647" s="186"/>
      <c r="P647" s="186"/>
      <c r="Q647" s="186"/>
      <c r="R647" s="186"/>
      <c r="S647" s="186"/>
      <c r="T647" s="187"/>
      <c r="AT647" s="182" t="s">
        <v>146</v>
      </c>
      <c r="AU647" s="182" t="s">
        <v>89</v>
      </c>
      <c r="AV647" s="13" t="s">
        <v>86</v>
      </c>
      <c r="AW647" s="13" t="s">
        <v>33</v>
      </c>
      <c r="AX647" s="13" t="s">
        <v>78</v>
      </c>
      <c r="AY647" s="182" t="s">
        <v>136</v>
      </c>
    </row>
    <row r="648" spans="1:65" s="14" customFormat="1" ht="10.199999999999999">
      <c r="B648" s="188"/>
      <c r="D648" s="177" t="s">
        <v>146</v>
      </c>
      <c r="E648" s="189" t="s">
        <v>1</v>
      </c>
      <c r="F648" s="190" t="s">
        <v>682</v>
      </c>
      <c r="H648" s="191">
        <v>6</v>
      </c>
      <c r="I648" s="192"/>
      <c r="L648" s="188"/>
      <c r="M648" s="193"/>
      <c r="N648" s="194"/>
      <c r="O648" s="194"/>
      <c r="P648" s="194"/>
      <c r="Q648" s="194"/>
      <c r="R648" s="194"/>
      <c r="S648" s="194"/>
      <c r="T648" s="195"/>
      <c r="AT648" s="189" t="s">
        <v>146</v>
      </c>
      <c r="AU648" s="189" t="s">
        <v>89</v>
      </c>
      <c r="AV648" s="14" t="s">
        <v>89</v>
      </c>
      <c r="AW648" s="14" t="s">
        <v>33</v>
      </c>
      <c r="AX648" s="14" t="s">
        <v>78</v>
      </c>
      <c r="AY648" s="189" t="s">
        <v>136</v>
      </c>
    </row>
    <row r="649" spans="1:65" s="15" customFormat="1" ht="10.199999999999999">
      <c r="B649" s="196"/>
      <c r="D649" s="177" t="s">
        <v>146</v>
      </c>
      <c r="E649" s="197" t="s">
        <v>1</v>
      </c>
      <c r="F649" s="198" t="s">
        <v>149</v>
      </c>
      <c r="H649" s="199">
        <v>6</v>
      </c>
      <c r="I649" s="200"/>
      <c r="L649" s="196"/>
      <c r="M649" s="201"/>
      <c r="N649" s="202"/>
      <c r="O649" s="202"/>
      <c r="P649" s="202"/>
      <c r="Q649" s="202"/>
      <c r="R649" s="202"/>
      <c r="S649" s="202"/>
      <c r="T649" s="203"/>
      <c r="AT649" s="197" t="s">
        <v>146</v>
      </c>
      <c r="AU649" s="197" t="s">
        <v>89</v>
      </c>
      <c r="AV649" s="15" t="s">
        <v>142</v>
      </c>
      <c r="AW649" s="15" t="s">
        <v>33</v>
      </c>
      <c r="AX649" s="15" t="s">
        <v>86</v>
      </c>
      <c r="AY649" s="197" t="s">
        <v>136</v>
      </c>
    </row>
    <row r="650" spans="1:65" s="2" customFormat="1" ht="16.5" customHeight="1">
      <c r="A650" s="33"/>
      <c r="B650" s="162"/>
      <c r="C650" s="212" t="s">
        <v>683</v>
      </c>
      <c r="D650" s="212" t="s">
        <v>517</v>
      </c>
      <c r="E650" s="213" t="s">
        <v>684</v>
      </c>
      <c r="F650" s="214" t="s">
        <v>685</v>
      </c>
      <c r="G650" s="215" t="s">
        <v>215</v>
      </c>
      <c r="H650" s="216">
        <v>2</v>
      </c>
      <c r="I650" s="217"/>
      <c r="J650" s="218">
        <f>ROUND(I650*H650,2)</f>
        <v>0</v>
      </c>
      <c r="K650" s="219"/>
      <c r="L650" s="220"/>
      <c r="M650" s="221" t="s">
        <v>1</v>
      </c>
      <c r="N650" s="222" t="s">
        <v>43</v>
      </c>
      <c r="O650" s="59"/>
      <c r="P650" s="173">
        <f>O650*H650</f>
        <v>0</v>
      </c>
      <c r="Q650" s="173">
        <v>0.04</v>
      </c>
      <c r="R650" s="173">
        <f>Q650*H650</f>
        <v>0.08</v>
      </c>
      <c r="S650" s="173">
        <v>0</v>
      </c>
      <c r="T650" s="174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175" t="s">
        <v>204</v>
      </c>
      <c r="AT650" s="175" t="s">
        <v>517</v>
      </c>
      <c r="AU650" s="175" t="s">
        <v>89</v>
      </c>
      <c r="AY650" s="18" t="s">
        <v>136</v>
      </c>
      <c r="BE650" s="176">
        <f>IF(N650="základní",J650,0)</f>
        <v>0</v>
      </c>
      <c r="BF650" s="176">
        <f>IF(N650="snížená",J650,0)</f>
        <v>0</v>
      </c>
      <c r="BG650" s="176">
        <f>IF(N650="zákl. přenesená",J650,0)</f>
        <v>0</v>
      </c>
      <c r="BH650" s="176">
        <f>IF(N650="sníž. přenesená",J650,0)</f>
        <v>0</v>
      </c>
      <c r="BI650" s="176">
        <f>IF(N650="nulová",J650,0)</f>
        <v>0</v>
      </c>
      <c r="BJ650" s="18" t="s">
        <v>86</v>
      </c>
      <c r="BK650" s="176">
        <f>ROUND(I650*H650,2)</f>
        <v>0</v>
      </c>
      <c r="BL650" s="18" t="s">
        <v>142</v>
      </c>
      <c r="BM650" s="175" t="s">
        <v>686</v>
      </c>
    </row>
    <row r="651" spans="1:65" s="2" customFormat="1" ht="10.199999999999999">
      <c r="A651" s="33"/>
      <c r="B651" s="34"/>
      <c r="C651" s="33"/>
      <c r="D651" s="177" t="s">
        <v>144</v>
      </c>
      <c r="E651" s="33"/>
      <c r="F651" s="178" t="s">
        <v>685</v>
      </c>
      <c r="G651" s="33"/>
      <c r="H651" s="33"/>
      <c r="I651" s="97"/>
      <c r="J651" s="33"/>
      <c r="K651" s="33"/>
      <c r="L651" s="34"/>
      <c r="M651" s="179"/>
      <c r="N651" s="180"/>
      <c r="O651" s="59"/>
      <c r="P651" s="59"/>
      <c r="Q651" s="59"/>
      <c r="R651" s="59"/>
      <c r="S651" s="59"/>
      <c r="T651" s="60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T651" s="18" t="s">
        <v>144</v>
      </c>
      <c r="AU651" s="18" t="s">
        <v>89</v>
      </c>
    </row>
    <row r="652" spans="1:65" s="13" customFormat="1" ht="10.199999999999999">
      <c r="B652" s="181"/>
      <c r="D652" s="177" t="s">
        <v>146</v>
      </c>
      <c r="E652" s="182" t="s">
        <v>1</v>
      </c>
      <c r="F652" s="183" t="s">
        <v>607</v>
      </c>
      <c r="H652" s="182" t="s">
        <v>1</v>
      </c>
      <c r="I652" s="184"/>
      <c r="L652" s="181"/>
      <c r="M652" s="185"/>
      <c r="N652" s="186"/>
      <c r="O652" s="186"/>
      <c r="P652" s="186"/>
      <c r="Q652" s="186"/>
      <c r="R652" s="186"/>
      <c r="S652" s="186"/>
      <c r="T652" s="187"/>
      <c r="AT652" s="182" t="s">
        <v>146</v>
      </c>
      <c r="AU652" s="182" t="s">
        <v>89</v>
      </c>
      <c r="AV652" s="13" t="s">
        <v>86</v>
      </c>
      <c r="AW652" s="13" t="s">
        <v>33</v>
      </c>
      <c r="AX652" s="13" t="s">
        <v>78</v>
      </c>
      <c r="AY652" s="182" t="s">
        <v>136</v>
      </c>
    </row>
    <row r="653" spans="1:65" s="14" customFormat="1" ht="10.199999999999999">
      <c r="B653" s="188"/>
      <c r="D653" s="177" t="s">
        <v>146</v>
      </c>
      <c r="E653" s="189" t="s">
        <v>1</v>
      </c>
      <c r="F653" s="190" t="s">
        <v>218</v>
      </c>
      <c r="H653" s="191">
        <v>2</v>
      </c>
      <c r="I653" s="192"/>
      <c r="L653" s="188"/>
      <c r="M653" s="193"/>
      <c r="N653" s="194"/>
      <c r="O653" s="194"/>
      <c r="P653" s="194"/>
      <c r="Q653" s="194"/>
      <c r="R653" s="194"/>
      <c r="S653" s="194"/>
      <c r="T653" s="195"/>
      <c r="AT653" s="189" t="s">
        <v>146</v>
      </c>
      <c r="AU653" s="189" t="s">
        <v>89</v>
      </c>
      <c r="AV653" s="14" t="s">
        <v>89</v>
      </c>
      <c r="AW653" s="14" t="s">
        <v>33</v>
      </c>
      <c r="AX653" s="14" t="s">
        <v>78</v>
      </c>
      <c r="AY653" s="189" t="s">
        <v>136</v>
      </c>
    </row>
    <row r="654" spans="1:65" s="15" customFormat="1" ht="10.199999999999999">
      <c r="B654" s="196"/>
      <c r="D654" s="177" t="s">
        <v>146</v>
      </c>
      <c r="E654" s="197" t="s">
        <v>1</v>
      </c>
      <c r="F654" s="198" t="s">
        <v>149</v>
      </c>
      <c r="H654" s="199">
        <v>2</v>
      </c>
      <c r="I654" s="200"/>
      <c r="L654" s="196"/>
      <c r="M654" s="201"/>
      <c r="N654" s="202"/>
      <c r="O654" s="202"/>
      <c r="P654" s="202"/>
      <c r="Q654" s="202"/>
      <c r="R654" s="202"/>
      <c r="S654" s="202"/>
      <c r="T654" s="203"/>
      <c r="AT654" s="197" t="s">
        <v>146</v>
      </c>
      <c r="AU654" s="197" t="s">
        <v>89</v>
      </c>
      <c r="AV654" s="15" t="s">
        <v>142</v>
      </c>
      <c r="AW654" s="15" t="s">
        <v>33</v>
      </c>
      <c r="AX654" s="15" t="s">
        <v>86</v>
      </c>
      <c r="AY654" s="197" t="s">
        <v>136</v>
      </c>
    </row>
    <row r="655" spans="1:65" s="2" customFormat="1" ht="16.5" customHeight="1">
      <c r="A655" s="33"/>
      <c r="B655" s="162"/>
      <c r="C655" s="212" t="s">
        <v>687</v>
      </c>
      <c r="D655" s="212" t="s">
        <v>517</v>
      </c>
      <c r="E655" s="213" t="s">
        <v>688</v>
      </c>
      <c r="F655" s="214" t="s">
        <v>689</v>
      </c>
      <c r="G655" s="215" t="s">
        <v>215</v>
      </c>
      <c r="H655" s="216">
        <v>12</v>
      </c>
      <c r="I655" s="217"/>
      <c r="J655" s="218">
        <f>ROUND(I655*H655,2)</f>
        <v>0</v>
      </c>
      <c r="K655" s="219"/>
      <c r="L655" s="220"/>
      <c r="M655" s="221" t="s">
        <v>1</v>
      </c>
      <c r="N655" s="222" t="s">
        <v>43</v>
      </c>
      <c r="O655" s="59"/>
      <c r="P655" s="173">
        <f>O655*H655</f>
        <v>0</v>
      </c>
      <c r="Q655" s="173">
        <v>5.0999999999999997E-2</v>
      </c>
      <c r="R655" s="173">
        <f>Q655*H655</f>
        <v>0.61199999999999999</v>
      </c>
      <c r="S655" s="173">
        <v>0</v>
      </c>
      <c r="T655" s="174">
        <f>S655*H655</f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175" t="s">
        <v>204</v>
      </c>
      <c r="AT655" s="175" t="s">
        <v>517</v>
      </c>
      <c r="AU655" s="175" t="s">
        <v>89</v>
      </c>
      <c r="AY655" s="18" t="s">
        <v>136</v>
      </c>
      <c r="BE655" s="176">
        <f>IF(N655="základní",J655,0)</f>
        <v>0</v>
      </c>
      <c r="BF655" s="176">
        <f>IF(N655="snížená",J655,0)</f>
        <v>0</v>
      </c>
      <c r="BG655" s="176">
        <f>IF(N655="zákl. přenesená",J655,0)</f>
        <v>0</v>
      </c>
      <c r="BH655" s="176">
        <f>IF(N655="sníž. přenesená",J655,0)</f>
        <v>0</v>
      </c>
      <c r="BI655" s="176">
        <f>IF(N655="nulová",J655,0)</f>
        <v>0</v>
      </c>
      <c r="BJ655" s="18" t="s">
        <v>86</v>
      </c>
      <c r="BK655" s="176">
        <f>ROUND(I655*H655,2)</f>
        <v>0</v>
      </c>
      <c r="BL655" s="18" t="s">
        <v>142</v>
      </c>
      <c r="BM655" s="175" t="s">
        <v>690</v>
      </c>
    </row>
    <row r="656" spans="1:65" s="2" customFormat="1" ht="10.199999999999999">
      <c r="A656" s="33"/>
      <c r="B656" s="34"/>
      <c r="C656" s="33"/>
      <c r="D656" s="177" t="s">
        <v>144</v>
      </c>
      <c r="E656" s="33"/>
      <c r="F656" s="178" t="s">
        <v>689</v>
      </c>
      <c r="G656" s="33"/>
      <c r="H656" s="33"/>
      <c r="I656" s="97"/>
      <c r="J656" s="33"/>
      <c r="K656" s="33"/>
      <c r="L656" s="34"/>
      <c r="M656" s="179"/>
      <c r="N656" s="180"/>
      <c r="O656" s="59"/>
      <c r="P656" s="59"/>
      <c r="Q656" s="59"/>
      <c r="R656" s="59"/>
      <c r="S656" s="59"/>
      <c r="T656" s="60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T656" s="18" t="s">
        <v>144</v>
      </c>
      <c r="AU656" s="18" t="s">
        <v>89</v>
      </c>
    </row>
    <row r="657" spans="1:65" s="13" customFormat="1" ht="10.199999999999999">
      <c r="B657" s="181"/>
      <c r="D657" s="177" t="s">
        <v>146</v>
      </c>
      <c r="E657" s="182" t="s">
        <v>1</v>
      </c>
      <c r="F657" s="183" t="s">
        <v>607</v>
      </c>
      <c r="H657" s="182" t="s">
        <v>1</v>
      </c>
      <c r="I657" s="184"/>
      <c r="L657" s="181"/>
      <c r="M657" s="185"/>
      <c r="N657" s="186"/>
      <c r="O657" s="186"/>
      <c r="P657" s="186"/>
      <c r="Q657" s="186"/>
      <c r="R657" s="186"/>
      <c r="S657" s="186"/>
      <c r="T657" s="187"/>
      <c r="AT657" s="182" t="s">
        <v>146</v>
      </c>
      <c r="AU657" s="182" t="s">
        <v>89</v>
      </c>
      <c r="AV657" s="13" t="s">
        <v>86</v>
      </c>
      <c r="AW657" s="13" t="s">
        <v>33</v>
      </c>
      <c r="AX657" s="13" t="s">
        <v>78</v>
      </c>
      <c r="AY657" s="182" t="s">
        <v>136</v>
      </c>
    </row>
    <row r="658" spans="1:65" s="14" customFormat="1" ht="10.199999999999999">
      <c r="B658" s="188"/>
      <c r="D658" s="177" t="s">
        <v>146</v>
      </c>
      <c r="E658" s="189" t="s">
        <v>1</v>
      </c>
      <c r="F658" s="190" t="s">
        <v>662</v>
      </c>
      <c r="H658" s="191">
        <v>12</v>
      </c>
      <c r="I658" s="192"/>
      <c r="L658" s="188"/>
      <c r="M658" s="193"/>
      <c r="N658" s="194"/>
      <c r="O658" s="194"/>
      <c r="P658" s="194"/>
      <c r="Q658" s="194"/>
      <c r="R658" s="194"/>
      <c r="S658" s="194"/>
      <c r="T658" s="195"/>
      <c r="AT658" s="189" t="s">
        <v>146</v>
      </c>
      <c r="AU658" s="189" t="s">
        <v>89</v>
      </c>
      <c r="AV658" s="14" t="s">
        <v>89</v>
      </c>
      <c r="AW658" s="14" t="s">
        <v>33</v>
      </c>
      <c r="AX658" s="14" t="s">
        <v>78</v>
      </c>
      <c r="AY658" s="189" t="s">
        <v>136</v>
      </c>
    </row>
    <row r="659" spans="1:65" s="15" customFormat="1" ht="10.199999999999999">
      <c r="B659" s="196"/>
      <c r="D659" s="177" t="s">
        <v>146</v>
      </c>
      <c r="E659" s="197" t="s">
        <v>1</v>
      </c>
      <c r="F659" s="198" t="s">
        <v>149</v>
      </c>
      <c r="H659" s="199">
        <v>12</v>
      </c>
      <c r="I659" s="200"/>
      <c r="L659" s="196"/>
      <c r="M659" s="201"/>
      <c r="N659" s="202"/>
      <c r="O659" s="202"/>
      <c r="P659" s="202"/>
      <c r="Q659" s="202"/>
      <c r="R659" s="202"/>
      <c r="S659" s="202"/>
      <c r="T659" s="203"/>
      <c r="AT659" s="197" t="s">
        <v>146</v>
      </c>
      <c r="AU659" s="197" t="s">
        <v>89</v>
      </c>
      <c r="AV659" s="15" t="s">
        <v>142</v>
      </c>
      <c r="AW659" s="15" t="s">
        <v>33</v>
      </c>
      <c r="AX659" s="15" t="s">
        <v>86</v>
      </c>
      <c r="AY659" s="197" t="s">
        <v>136</v>
      </c>
    </row>
    <row r="660" spans="1:65" s="2" customFormat="1" ht="16.5" customHeight="1">
      <c r="A660" s="33"/>
      <c r="B660" s="162"/>
      <c r="C660" s="212" t="s">
        <v>691</v>
      </c>
      <c r="D660" s="212" t="s">
        <v>517</v>
      </c>
      <c r="E660" s="213" t="s">
        <v>692</v>
      </c>
      <c r="F660" s="214" t="s">
        <v>693</v>
      </c>
      <c r="G660" s="215" t="s">
        <v>215</v>
      </c>
      <c r="H660" s="216">
        <v>19</v>
      </c>
      <c r="I660" s="217"/>
      <c r="J660" s="218">
        <f>ROUND(I660*H660,2)</f>
        <v>0</v>
      </c>
      <c r="K660" s="219"/>
      <c r="L660" s="220"/>
      <c r="M660" s="221" t="s">
        <v>1</v>
      </c>
      <c r="N660" s="222" t="s">
        <v>43</v>
      </c>
      <c r="O660" s="59"/>
      <c r="P660" s="173">
        <f>O660*H660</f>
        <v>0</v>
      </c>
      <c r="Q660" s="173">
        <v>6.8000000000000005E-2</v>
      </c>
      <c r="R660" s="173">
        <f>Q660*H660</f>
        <v>1.292</v>
      </c>
      <c r="S660" s="173">
        <v>0</v>
      </c>
      <c r="T660" s="174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75" t="s">
        <v>204</v>
      </c>
      <c r="AT660" s="175" t="s">
        <v>517</v>
      </c>
      <c r="AU660" s="175" t="s">
        <v>89</v>
      </c>
      <c r="AY660" s="18" t="s">
        <v>136</v>
      </c>
      <c r="BE660" s="176">
        <f>IF(N660="základní",J660,0)</f>
        <v>0</v>
      </c>
      <c r="BF660" s="176">
        <f>IF(N660="snížená",J660,0)</f>
        <v>0</v>
      </c>
      <c r="BG660" s="176">
        <f>IF(N660="zákl. přenesená",J660,0)</f>
        <v>0</v>
      </c>
      <c r="BH660" s="176">
        <f>IF(N660="sníž. přenesená",J660,0)</f>
        <v>0</v>
      </c>
      <c r="BI660" s="176">
        <f>IF(N660="nulová",J660,0)</f>
        <v>0</v>
      </c>
      <c r="BJ660" s="18" t="s">
        <v>86</v>
      </c>
      <c r="BK660" s="176">
        <f>ROUND(I660*H660,2)</f>
        <v>0</v>
      </c>
      <c r="BL660" s="18" t="s">
        <v>142</v>
      </c>
      <c r="BM660" s="175" t="s">
        <v>694</v>
      </c>
    </row>
    <row r="661" spans="1:65" s="2" customFormat="1" ht="10.199999999999999">
      <c r="A661" s="33"/>
      <c r="B661" s="34"/>
      <c r="C661" s="33"/>
      <c r="D661" s="177" t="s">
        <v>144</v>
      </c>
      <c r="E661" s="33"/>
      <c r="F661" s="178" t="s">
        <v>693</v>
      </c>
      <c r="G661" s="33"/>
      <c r="H661" s="33"/>
      <c r="I661" s="97"/>
      <c r="J661" s="33"/>
      <c r="K661" s="33"/>
      <c r="L661" s="34"/>
      <c r="M661" s="179"/>
      <c r="N661" s="180"/>
      <c r="O661" s="59"/>
      <c r="P661" s="59"/>
      <c r="Q661" s="59"/>
      <c r="R661" s="59"/>
      <c r="S661" s="59"/>
      <c r="T661" s="60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T661" s="18" t="s">
        <v>144</v>
      </c>
      <c r="AU661" s="18" t="s">
        <v>89</v>
      </c>
    </row>
    <row r="662" spans="1:65" s="13" customFormat="1" ht="10.199999999999999">
      <c r="B662" s="181"/>
      <c r="D662" s="177" t="s">
        <v>146</v>
      </c>
      <c r="E662" s="182" t="s">
        <v>1</v>
      </c>
      <c r="F662" s="183" t="s">
        <v>607</v>
      </c>
      <c r="H662" s="182" t="s">
        <v>1</v>
      </c>
      <c r="I662" s="184"/>
      <c r="L662" s="181"/>
      <c r="M662" s="185"/>
      <c r="N662" s="186"/>
      <c r="O662" s="186"/>
      <c r="P662" s="186"/>
      <c r="Q662" s="186"/>
      <c r="R662" s="186"/>
      <c r="S662" s="186"/>
      <c r="T662" s="187"/>
      <c r="AT662" s="182" t="s">
        <v>146</v>
      </c>
      <c r="AU662" s="182" t="s">
        <v>89</v>
      </c>
      <c r="AV662" s="13" t="s">
        <v>86</v>
      </c>
      <c r="AW662" s="13" t="s">
        <v>33</v>
      </c>
      <c r="AX662" s="13" t="s">
        <v>78</v>
      </c>
      <c r="AY662" s="182" t="s">
        <v>136</v>
      </c>
    </row>
    <row r="663" spans="1:65" s="14" customFormat="1" ht="10.199999999999999">
      <c r="B663" s="188"/>
      <c r="D663" s="177" t="s">
        <v>146</v>
      </c>
      <c r="E663" s="189" t="s">
        <v>1</v>
      </c>
      <c r="F663" s="190" t="s">
        <v>695</v>
      </c>
      <c r="H663" s="191">
        <v>19</v>
      </c>
      <c r="I663" s="192"/>
      <c r="L663" s="188"/>
      <c r="M663" s="193"/>
      <c r="N663" s="194"/>
      <c r="O663" s="194"/>
      <c r="P663" s="194"/>
      <c r="Q663" s="194"/>
      <c r="R663" s="194"/>
      <c r="S663" s="194"/>
      <c r="T663" s="195"/>
      <c r="AT663" s="189" t="s">
        <v>146</v>
      </c>
      <c r="AU663" s="189" t="s">
        <v>89</v>
      </c>
      <c r="AV663" s="14" t="s">
        <v>89</v>
      </c>
      <c r="AW663" s="14" t="s">
        <v>33</v>
      </c>
      <c r="AX663" s="14" t="s">
        <v>78</v>
      </c>
      <c r="AY663" s="189" t="s">
        <v>136</v>
      </c>
    </row>
    <row r="664" spans="1:65" s="15" customFormat="1" ht="10.199999999999999">
      <c r="B664" s="196"/>
      <c r="D664" s="177" t="s">
        <v>146</v>
      </c>
      <c r="E664" s="197" t="s">
        <v>1</v>
      </c>
      <c r="F664" s="198" t="s">
        <v>149</v>
      </c>
      <c r="H664" s="199">
        <v>19</v>
      </c>
      <c r="I664" s="200"/>
      <c r="L664" s="196"/>
      <c r="M664" s="201"/>
      <c r="N664" s="202"/>
      <c r="O664" s="202"/>
      <c r="P664" s="202"/>
      <c r="Q664" s="202"/>
      <c r="R664" s="202"/>
      <c r="S664" s="202"/>
      <c r="T664" s="203"/>
      <c r="AT664" s="197" t="s">
        <v>146</v>
      </c>
      <c r="AU664" s="197" t="s">
        <v>89</v>
      </c>
      <c r="AV664" s="15" t="s">
        <v>142</v>
      </c>
      <c r="AW664" s="15" t="s">
        <v>33</v>
      </c>
      <c r="AX664" s="15" t="s">
        <v>86</v>
      </c>
      <c r="AY664" s="197" t="s">
        <v>136</v>
      </c>
    </row>
    <row r="665" spans="1:65" s="2" customFormat="1" ht="16.5" customHeight="1">
      <c r="A665" s="33"/>
      <c r="B665" s="162"/>
      <c r="C665" s="163" t="s">
        <v>696</v>
      </c>
      <c r="D665" s="163" t="s">
        <v>138</v>
      </c>
      <c r="E665" s="164" t="s">
        <v>697</v>
      </c>
      <c r="F665" s="165" t="s">
        <v>698</v>
      </c>
      <c r="G665" s="166" t="s">
        <v>215</v>
      </c>
      <c r="H665" s="167">
        <v>13</v>
      </c>
      <c r="I665" s="168"/>
      <c r="J665" s="169">
        <f>ROUND(I665*H665,2)</f>
        <v>0</v>
      </c>
      <c r="K665" s="170"/>
      <c r="L665" s="34"/>
      <c r="M665" s="171" t="s">
        <v>1</v>
      </c>
      <c r="N665" s="172" t="s">
        <v>43</v>
      </c>
      <c r="O665" s="59"/>
      <c r="P665" s="173">
        <f>O665*H665</f>
        <v>0</v>
      </c>
      <c r="Q665" s="173">
        <v>6.6E-3</v>
      </c>
      <c r="R665" s="173">
        <f>Q665*H665</f>
        <v>8.5800000000000001E-2</v>
      </c>
      <c r="S665" s="173">
        <v>0</v>
      </c>
      <c r="T665" s="174">
        <f>S665*H665</f>
        <v>0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175" t="s">
        <v>142</v>
      </c>
      <c r="AT665" s="175" t="s">
        <v>138</v>
      </c>
      <c r="AU665" s="175" t="s">
        <v>89</v>
      </c>
      <c r="AY665" s="18" t="s">
        <v>136</v>
      </c>
      <c r="BE665" s="176">
        <f>IF(N665="základní",J665,0)</f>
        <v>0</v>
      </c>
      <c r="BF665" s="176">
        <f>IF(N665="snížená",J665,0)</f>
        <v>0</v>
      </c>
      <c r="BG665" s="176">
        <f>IF(N665="zákl. přenesená",J665,0)</f>
        <v>0</v>
      </c>
      <c r="BH665" s="176">
        <f>IF(N665="sníž. přenesená",J665,0)</f>
        <v>0</v>
      </c>
      <c r="BI665" s="176">
        <f>IF(N665="nulová",J665,0)</f>
        <v>0</v>
      </c>
      <c r="BJ665" s="18" t="s">
        <v>86</v>
      </c>
      <c r="BK665" s="176">
        <f>ROUND(I665*H665,2)</f>
        <v>0</v>
      </c>
      <c r="BL665" s="18" t="s">
        <v>142</v>
      </c>
      <c r="BM665" s="175" t="s">
        <v>699</v>
      </c>
    </row>
    <row r="666" spans="1:65" s="2" customFormat="1" ht="10.199999999999999">
      <c r="A666" s="33"/>
      <c r="B666" s="34"/>
      <c r="C666" s="33"/>
      <c r="D666" s="177" t="s">
        <v>144</v>
      </c>
      <c r="E666" s="33"/>
      <c r="F666" s="178" t="s">
        <v>700</v>
      </c>
      <c r="G666" s="33"/>
      <c r="H666" s="33"/>
      <c r="I666" s="97"/>
      <c r="J666" s="33"/>
      <c r="K666" s="33"/>
      <c r="L666" s="34"/>
      <c r="M666" s="179"/>
      <c r="N666" s="180"/>
      <c r="O666" s="59"/>
      <c r="P666" s="59"/>
      <c r="Q666" s="59"/>
      <c r="R666" s="59"/>
      <c r="S666" s="59"/>
      <c r="T666" s="60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T666" s="18" t="s">
        <v>144</v>
      </c>
      <c r="AU666" s="18" t="s">
        <v>89</v>
      </c>
    </row>
    <row r="667" spans="1:65" s="13" customFormat="1" ht="10.199999999999999">
      <c r="B667" s="181"/>
      <c r="D667" s="177" t="s">
        <v>146</v>
      </c>
      <c r="E667" s="182" t="s">
        <v>1</v>
      </c>
      <c r="F667" s="183" t="s">
        <v>607</v>
      </c>
      <c r="H667" s="182" t="s">
        <v>1</v>
      </c>
      <c r="I667" s="184"/>
      <c r="L667" s="181"/>
      <c r="M667" s="185"/>
      <c r="N667" s="186"/>
      <c r="O667" s="186"/>
      <c r="P667" s="186"/>
      <c r="Q667" s="186"/>
      <c r="R667" s="186"/>
      <c r="S667" s="186"/>
      <c r="T667" s="187"/>
      <c r="AT667" s="182" t="s">
        <v>146</v>
      </c>
      <c r="AU667" s="182" t="s">
        <v>89</v>
      </c>
      <c r="AV667" s="13" t="s">
        <v>86</v>
      </c>
      <c r="AW667" s="13" t="s">
        <v>33</v>
      </c>
      <c r="AX667" s="13" t="s">
        <v>78</v>
      </c>
      <c r="AY667" s="182" t="s">
        <v>136</v>
      </c>
    </row>
    <row r="668" spans="1:65" s="14" customFormat="1" ht="10.199999999999999">
      <c r="B668" s="188"/>
      <c r="D668" s="177" t="s">
        <v>146</v>
      </c>
      <c r="E668" s="189" t="s">
        <v>1</v>
      </c>
      <c r="F668" s="190" t="s">
        <v>701</v>
      </c>
      <c r="H668" s="191">
        <v>13</v>
      </c>
      <c r="I668" s="192"/>
      <c r="L668" s="188"/>
      <c r="M668" s="193"/>
      <c r="N668" s="194"/>
      <c r="O668" s="194"/>
      <c r="P668" s="194"/>
      <c r="Q668" s="194"/>
      <c r="R668" s="194"/>
      <c r="S668" s="194"/>
      <c r="T668" s="195"/>
      <c r="AT668" s="189" t="s">
        <v>146</v>
      </c>
      <c r="AU668" s="189" t="s">
        <v>89</v>
      </c>
      <c r="AV668" s="14" t="s">
        <v>89</v>
      </c>
      <c r="AW668" s="14" t="s">
        <v>33</v>
      </c>
      <c r="AX668" s="14" t="s">
        <v>78</v>
      </c>
      <c r="AY668" s="189" t="s">
        <v>136</v>
      </c>
    </row>
    <row r="669" spans="1:65" s="15" customFormat="1" ht="10.199999999999999">
      <c r="B669" s="196"/>
      <c r="D669" s="177" t="s">
        <v>146</v>
      </c>
      <c r="E669" s="197" t="s">
        <v>1</v>
      </c>
      <c r="F669" s="198" t="s">
        <v>149</v>
      </c>
      <c r="H669" s="199">
        <v>13</v>
      </c>
      <c r="I669" s="200"/>
      <c r="L669" s="196"/>
      <c r="M669" s="201"/>
      <c r="N669" s="202"/>
      <c r="O669" s="202"/>
      <c r="P669" s="202"/>
      <c r="Q669" s="202"/>
      <c r="R669" s="202"/>
      <c r="S669" s="202"/>
      <c r="T669" s="203"/>
      <c r="AT669" s="197" t="s">
        <v>146</v>
      </c>
      <c r="AU669" s="197" t="s">
        <v>89</v>
      </c>
      <c r="AV669" s="15" t="s">
        <v>142</v>
      </c>
      <c r="AW669" s="15" t="s">
        <v>33</v>
      </c>
      <c r="AX669" s="15" t="s">
        <v>86</v>
      </c>
      <c r="AY669" s="197" t="s">
        <v>136</v>
      </c>
    </row>
    <row r="670" spans="1:65" s="2" customFormat="1" ht="16.5" customHeight="1">
      <c r="A670" s="33"/>
      <c r="B670" s="162"/>
      <c r="C670" s="212" t="s">
        <v>702</v>
      </c>
      <c r="D670" s="212" t="s">
        <v>517</v>
      </c>
      <c r="E670" s="213" t="s">
        <v>703</v>
      </c>
      <c r="F670" s="214" t="s">
        <v>704</v>
      </c>
      <c r="G670" s="215" t="s">
        <v>215</v>
      </c>
      <c r="H670" s="216">
        <v>13</v>
      </c>
      <c r="I670" s="217"/>
      <c r="J670" s="218">
        <f>ROUND(I670*H670,2)</f>
        <v>0</v>
      </c>
      <c r="K670" s="219"/>
      <c r="L670" s="220"/>
      <c r="M670" s="221" t="s">
        <v>1</v>
      </c>
      <c r="N670" s="222" t="s">
        <v>43</v>
      </c>
      <c r="O670" s="59"/>
      <c r="P670" s="173">
        <f>O670*H670</f>
        <v>0</v>
      </c>
      <c r="Q670" s="173">
        <v>8.1000000000000003E-2</v>
      </c>
      <c r="R670" s="173">
        <f>Q670*H670</f>
        <v>1.0529999999999999</v>
      </c>
      <c r="S670" s="173">
        <v>0</v>
      </c>
      <c r="T670" s="174">
        <f>S670*H670</f>
        <v>0</v>
      </c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R670" s="175" t="s">
        <v>204</v>
      </c>
      <c r="AT670" s="175" t="s">
        <v>517</v>
      </c>
      <c r="AU670" s="175" t="s">
        <v>89</v>
      </c>
      <c r="AY670" s="18" t="s">
        <v>136</v>
      </c>
      <c r="BE670" s="176">
        <f>IF(N670="základní",J670,0)</f>
        <v>0</v>
      </c>
      <c r="BF670" s="176">
        <f>IF(N670="snížená",J670,0)</f>
        <v>0</v>
      </c>
      <c r="BG670" s="176">
        <f>IF(N670="zákl. přenesená",J670,0)</f>
        <v>0</v>
      </c>
      <c r="BH670" s="176">
        <f>IF(N670="sníž. přenesená",J670,0)</f>
        <v>0</v>
      </c>
      <c r="BI670" s="176">
        <f>IF(N670="nulová",J670,0)</f>
        <v>0</v>
      </c>
      <c r="BJ670" s="18" t="s">
        <v>86</v>
      </c>
      <c r="BK670" s="176">
        <f>ROUND(I670*H670,2)</f>
        <v>0</v>
      </c>
      <c r="BL670" s="18" t="s">
        <v>142</v>
      </c>
      <c r="BM670" s="175" t="s">
        <v>705</v>
      </c>
    </row>
    <row r="671" spans="1:65" s="2" customFormat="1" ht="10.199999999999999">
      <c r="A671" s="33"/>
      <c r="B671" s="34"/>
      <c r="C671" s="33"/>
      <c r="D671" s="177" t="s">
        <v>144</v>
      </c>
      <c r="E671" s="33"/>
      <c r="F671" s="178" t="s">
        <v>704</v>
      </c>
      <c r="G671" s="33"/>
      <c r="H671" s="33"/>
      <c r="I671" s="97"/>
      <c r="J671" s="33"/>
      <c r="K671" s="33"/>
      <c r="L671" s="34"/>
      <c r="M671" s="179"/>
      <c r="N671" s="180"/>
      <c r="O671" s="59"/>
      <c r="P671" s="59"/>
      <c r="Q671" s="59"/>
      <c r="R671" s="59"/>
      <c r="S671" s="59"/>
      <c r="T671" s="60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T671" s="18" t="s">
        <v>144</v>
      </c>
      <c r="AU671" s="18" t="s">
        <v>89</v>
      </c>
    </row>
    <row r="672" spans="1:65" s="13" customFormat="1" ht="10.199999999999999">
      <c r="B672" s="181"/>
      <c r="D672" s="177" t="s">
        <v>146</v>
      </c>
      <c r="E672" s="182" t="s">
        <v>1</v>
      </c>
      <c r="F672" s="183" t="s">
        <v>607</v>
      </c>
      <c r="H672" s="182" t="s">
        <v>1</v>
      </c>
      <c r="I672" s="184"/>
      <c r="L672" s="181"/>
      <c r="M672" s="185"/>
      <c r="N672" s="186"/>
      <c r="O672" s="186"/>
      <c r="P672" s="186"/>
      <c r="Q672" s="186"/>
      <c r="R672" s="186"/>
      <c r="S672" s="186"/>
      <c r="T672" s="187"/>
      <c r="AT672" s="182" t="s">
        <v>146</v>
      </c>
      <c r="AU672" s="182" t="s">
        <v>89</v>
      </c>
      <c r="AV672" s="13" t="s">
        <v>86</v>
      </c>
      <c r="AW672" s="13" t="s">
        <v>33</v>
      </c>
      <c r="AX672" s="13" t="s">
        <v>78</v>
      </c>
      <c r="AY672" s="182" t="s">
        <v>136</v>
      </c>
    </row>
    <row r="673" spans="1:65" s="14" customFormat="1" ht="10.199999999999999">
      <c r="B673" s="188"/>
      <c r="D673" s="177" t="s">
        <v>146</v>
      </c>
      <c r="E673" s="189" t="s">
        <v>1</v>
      </c>
      <c r="F673" s="190" t="s">
        <v>701</v>
      </c>
      <c r="H673" s="191">
        <v>13</v>
      </c>
      <c r="I673" s="192"/>
      <c r="L673" s="188"/>
      <c r="M673" s="193"/>
      <c r="N673" s="194"/>
      <c r="O673" s="194"/>
      <c r="P673" s="194"/>
      <c r="Q673" s="194"/>
      <c r="R673" s="194"/>
      <c r="S673" s="194"/>
      <c r="T673" s="195"/>
      <c r="AT673" s="189" t="s">
        <v>146</v>
      </c>
      <c r="AU673" s="189" t="s">
        <v>89</v>
      </c>
      <c r="AV673" s="14" t="s">
        <v>89</v>
      </c>
      <c r="AW673" s="14" t="s">
        <v>33</v>
      </c>
      <c r="AX673" s="14" t="s">
        <v>78</v>
      </c>
      <c r="AY673" s="189" t="s">
        <v>136</v>
      </c>
    </row>
    <row r="674" spans="1:65" s="15" customFormat="1" ht="10.199999999999999">
      <c r="B674" s="196"/>
      <c r="D674" s="177" t="s">
        <v>146</v>
      </c>
      <c r="E674" s="197" t="s">
        <v>1</v>
      </c>
      <c r="F674" s="198" t="s">
        <v>149</v>
      </c>
      <c r="H674" s="199">
        <v>13</v>
      </c>
      <c r="I674" s="200"/>
      <c r="L674" s="196"/>
      <c r="M674" s="201"/>
      <c r="N674" s="202"/>
      <c r="O674" s="202"/>
      <c r="P674" s="202"/>
      <c r="Q674" s="202"/>
      <c r="R674" s="202"/>
      <c r="S674" s="202"/>
      <c r="T674" s="203"/>
      <c r="AT674" s="197" t="s">
        <v>146</v>
      </c>
      <c r="AU674" s="197" t="s">
        <v>89</v>
      </c>
      <c r="AV674" s="15" t="s">
        <v>142</v>
      </c>
      <c r="AW674" s="15" t="s">
        <v>33</v>
      </c>
      <c r="AX674" s="15" t="s">
        <v>86</v>
      </c>
      <c r="AY674" s="197" t="s">
        <v>136</v>
      </c>
    </row>
    <row r="675" spans="1:65" s="2" customFormat="1" ht="16.5" customHeight="1">
      <c r="A675" s="33"/>
      <c r="B675" s="162"/>
      <c r="C675" s="163" t="s">
        <v>706</v>
      </c>
      <c r="D675" s="163" t="s">
        <v>138</v>
      </c>
      <c r="E675" s="164" t="s">
        <v>707</v>
      </c>
      <c r="F675" s="165" t="s">
        <v>708</v>
      </c>
      <c r="G675" s="166" t="s">
        <v>256</v>
      </c>
      <c r="H675" s="167">
        <v>4.8</v>
      </c>
      <c r="I675" s="168"/>
      <c r="J675" s="169">
        <f>ROUND(I675*H675,2)</f>
        <v>0</v>
      </c>
      <c r="K675" s="170"/>
      <c r="L675" s="34"/>
      <c r="M675" s="171" t="s">
        <v>1</v>
      </c>
      <c r="N675" s="172" t="s">
        <v>43</v>
      </c>
      <c r="O675" s="59"/>
      <c r="P675" s="173">
        <f>O675*H675</f>
        <v>0</v>
      </c>
      <c r="Q675" s="173">
        <v>0</v>
      </c>
      <c r="R675" s="173">
        <f>Q675*H675</f>
        <v>0</v>
      </c>
      <c r="S675" s="173">
        <v>0</v>
      </c>
      <c r="T675" s="174">
        <f>S675*H675</f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175" t="s">
        <v>142</v>
      </c>
      <c r="AT675" s="175" t="s">
        <v>138</v>
      </c>
      <c r="AU675" s="175" t="s">
        <v>89</v>
      </c>
      <c r="AY675" s="18" t="s">
        <v>136</v>
      </c>
      <c r="BE675" s="176">
        <f>IF(N675="základní",J675,0)</f>
        <v>0</v>
      </c>
      <c r="BF675" s="176">
        <f>IF(N675="snížená",J675,0)</f>
        <v>0</v>
      </c>
      <c r="BG675" s="176">
        <f>IF(N675="zákl. přenesená",J675,0)</f>
        <v>0</v>
      </c>
      <c r="BH675" s="176">
        <f>IF(N675="sníž. přenesená",J675,0)</f>
        <v>0</v>
      </c>
      <c r="BI675" s="176">
        <f>IF(N675="nulová",J675,0)</f>
        <v>0</v>
      </c>
      <c r="BJ675" s="18" t="s">
        <v>86</v>
      </c>
      <c r="BK675" s="176">
        <f>ROUND(I675*H675,2)</f>
        <v>0</v>
      </c>
      <c r="BL675" s="18" t="s">
        <v>142</v>
      </c>
      <c r="BM675" s="175" t="s">
        <v>709</v>
      </c>
    </row>
    <row r="676" spans="1:65" s="2" customFormat="1" ht="19.2">
      <c r="A676" s="33"/>
      <c r="B676" s="34"/>
      <c r="C676" s="33"/>
      <c r="D676" s="177" t="s">
        <v>144</v>
      </c>
      <c r="E676" s="33"/>
      <c r="F676" s="178" t="s">
        <v>710</v>
      </c>
      <c r="G676" s="33"/>
      <c r="H676" s="33"/>
      <c r="I676" s="97"/>
      <c r="J676" s="33"/>
      <c r="K676" s="33"/>
      <c r="L676" s="34"/>
      <c r="M676" s="179"/>
      <c r="N676" s="180"/>
      <c r="O676" s="59"/>
      <c r="P676" s="59"/>
      <c r="Q676" s="59"/>
      <c r="R676" s="59"/>
      <c r="S676" s="59"/>
      <c r="T676" s="60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T676" s="18" t="s">
        <v>144</v>
      </c>
      <c r="AU676" s="18" t="s">
        <v>89</v>
      </c>
    </row>
    <row r="677" spans="1:65" s="13" customFormat="1" ht="10.199999999999999">
      <c r="B677" s="181"/>
      <c r="D677" s="177" t="s">
        <v>146</v>
      </c>
      <c r="E677" s="182" t="s">
        <v>1</v>
      </c>
      <c r="F677" s="183" t="s">
        <v>711</v>
      </c>
      <c r="H677" s="182" t="s">
        <v>1</v>
      </c>
      <c r="I677" s="184"/>
      <c r="L677" s="181"/>
      <c r="M677" s="185"/>
      <c r="N677" s="186"/>
      <c r="O677" s="186"/>
      <c r="P677" s="186"/>
      <c r="Q677" s="186"/>
      <c r="R677" s="186"/>
      <c r="S677" s="186"/>
      <c r="T677" s="187"/>
      <c r="AT677" s="182" t="s">
        <v>146</v>
      </c>
      <c r="AU677" s="182" t="s">
        <v>89</v>
      </c>
      <c r="AV677" s="13" t="s">
        <v>86</v>
      </c>
      <c r="AW677" s="13" t="s">
        <v>33</v>
      </c>
      <c r="AX677" s="13" t="s">
        <v>78</v>
      </c>
      <c r="AY677" s="182" t="s">
        <v>136</v>
      </c>
    </row>
    <row r="678" spans="1:65" s="14" customFormat="1" ht="10.199999999999999">
      <c r="B678" s="188"/>
      <c r="D678" s="177" t="s">
        <v>146</v>
      </c>
      <c r="E678" s="189" t="s">
        <v>1</v>
      </c>
      <c r="F678" s="190" t="s">
        <v>712</v>
      </c>
      <c r="H678" s="191">
        <v>3.3</v>
      </c>
      <c r="I678" s="192"/>
      <c r="L678" s="188"/>
      <c r="M678" s="193"/>
      <c r="N678" s="194"/>
      <c r="O678" s="194"/>
      <c r="P678" s="194"/>
      <c r="Q678" s="194"/>
      <c r="R678" s="194"/>
      <c r="S678" s="194"/>
      <c r="T678" s="195"/>
      <c r="AT678" s="189" t="s">
        <v>146</v>
      </c>
      <c r="AU678" s="189" t="s">
        <v>89</v>
      </c>
      <c r="AV678" s="14" t="s">
        <v>89</v>
      </c>
      <c r="AW678" s="14" t="s">
        <v>33</v>
      </c>
      <c r="AX678" s="14" t="s">
        <v>78</v>
      </c>
      <c r="AY678" s="189" t="s">
        <v>136</v>
      </c>
    </row>
    <row r="679" spans="1:65" s="16" customFormat="1" ht="10.199999999999999">
      <c r="B679" s="204"/>
      <c r="D679" s="177" t="s">
        <v>146</v>
      </c>
      <c r="E679" s="205" t="s">
        <v>1</v>
      </c>
      <c r="F679" s="206" t="s">
        <v>178</v>
      </c>
      <c r="H679" s="207">
        <v>3.3</v>
      </c>
      <c r="I679" s="208"/>
      <c r="L679" s="204"/>
      <c r="M679" s="209"/>
      <c r="N679" s="210"/>
      <c r="O679" s="210"/>
      <c r="P679" s="210"/>
      <c r="Q679" s="210"/>
      <c r="R679" s="210"/>
      <c r="S679" s="210"/>
      <c r="T679" s="211"/>
      <c r="AT679" s="205" t="s">
        <v>146</v>
      </c>
      <c r="AU679" s="205" t="s">
        <v>89</v>
      </c>
      <c r="AV679" s="16" t="s">
        <v>154</v>
      </c>
      <c r="AW679" s="16" t="s">
        <v>33</v>
      </c>
      <c r="AX679" s="16" t="s">
        <v>78</v>
      </c>
      <c r="AY679" s="205" t="s">
        <v>136</v>
      </c>
    </row>
    <row r="680" spans="1:65" s="13" customFormat="1" ht="10.199999999999999">
      <c r="B680" s="181"/>
      <c r="D680" s="177" t="s">
        <v>146</v>
      </c>
      <c r="E680" s="182" t="s">
        <v>1</v>
      </c>
      <c r="F680" s="183" t="s">
        <v>607</v>
      </c>
      <c r="H680" s="182" t="s">
        <v>1</v>
      </c>
      <c r="I680" s="184"/>
      <c r="L680" s="181"/>
      <c r="M680" s="185"/>
      <c r="N680" s="186"/>
      <c r="O680" s="186"/>
      <c r="P680" s="186"/>
      <c r="Q680" s="186"/>
      <c r="R680" s="186"/>
      <c r="S680" s="186"/>
      <c r="T680" s="187"/>
      <c r="AT680" s="182" t="s">
        <v>146</v>
      </c>
      <c r="AU680" s="182" t="s">
        <v>89</v>
      </c>
      <c r="AV680" s="13" t="s">
        <v>86</v>
      </c>
      <c r="AW680" s="13" t="s">
        <v>33</v>
      </c>
      <c r="AX680" s="13" t="s">
        <v>78</v>
      </c>
      <c r="AY680" s="182" t="s">
        <v>136</v>
      </c>
    </row>
    <row r="681" spans="1:65" s="14" customFormat="1" ht="10.199999999999999">
      <c r="B681" s="188"/>
      <c r="D681" s="177" t="s">
        <v>146</v>
      </c>
      <c r="E681" s="189" t="s">
        <v>1</v>
      </c>
      <c r="F681" s="190" t="s">
        <v>713</v>
      </c>
      <c r="H681" s="191">
        <v>0.57999999999999996</v>
      </c>
      <c r="I681" s="192"/>
      <c r="L681" s="188"/>
      <c r="M681" s="193"/>
      <c r="N681" s="194"/>
      <c r="O681" s="194"/>
      <c r="P681" s="194"/>
      <c r="Q681" s="194"/>
      <c r="R681" s="194"/>
      <c r="S681" s="194"/>
      <c r="T681" s="195"/>
      <c r="AT681" s="189" t="s">
        <v>146</v>
      </c>
      <c r="AU681" s="189" t="s">
        <v>89</v>
      </c>
      <c r="AV681" s="14" t="s">
        <v>89</v>
      </c>
      <c r="AW681" s="14" t="s">
        <v>33</v>
      </c>
      <c r="AX681" s="14" t="s">
        <v>78</v>
      </c>
      <c r="AY681" s="189" t="s">
        <v>136</v>
      </c>
    </row>
    <row r="682" spans="1:65" s="16" customFormat="1" ht="10.199999999999999">
      <c r="B682" s="204"/>
      <c r="D682" s="177" t="s">
        <v>146</v>
      </c>
      <c r="E682" s="205" t="s">
        <v>1</v>
      </c>
      <c r="F682" s="206" t="s">
        <v>178</v>
      </c>
      <c r="H682" s="207">
        <v>0.57999999999999996</v>
      </c>
      <c r="I682" s="208"/>
      <c r="L682" s="204"/>
      <c r="M682" s="209"/>
      <c r="N682" s="210"/>
      <c r="O682" s="210"/>
      <c r="P682" s="210"/>
      <c r="Q682" s="210"/>
      <c r="R682" s="210"/>
      <c r="S682" s="210"/>
      <c r="T682" s="211"/>
      <c r="AT682" s="205" t="s">
        <v>146</v>
      </c>
      <c r="AU682" s="205" t="s">
        <v>89</v>
      </c>
      <c r="AV682" s="16" t="s">
        <v>154</v>
      </c>
      <c r="AW682" s="16" t="s">
        <v>33</v>
      </c>
      <c r="AX682" s="16" t="s">
        <v>78</v>
      </c>
      <c r="AY682" s="205" t="s">
        <v>136</v>
      </c>
    </row>
    <row r="683" spans="1:65" s="13" customFormat="1" ht="10.199999999999999">
      <c r="B683" s="181"/>
      <c r="D683" s="177" t="s">
        <v>146</v>
      </c>
      <c r="E683" s="182" t="s">
        <v>1</v>
      </c>
      <c r="F683" s="183" t="s">
        <v>622</v>
      </c>
      <c r="H683" s="182" t="s">
        <v>1</v>
      </c>
      <c r="I683" s="184"/>
      <c r="L683" s="181"/>
      <c r="M683" s="185"/>
      <c r="N683" s="186"/>
      <c r="O683" s="186"/>
      <c r="P683" s="186"/>
      <c r="Q683" s="186"/>
      <c r="R683" s="186"/>
      <c r="S683" s="186"/>
      <c r="T683" s="187"/>
      <c r="AT683" s="182" t="s">
        <v>146</v>
      </c>
      <c r="AU683" s="182" t="s">
        <v>89</v>
      </c>
      <c r="AV683" s="13" t="s">
        <v>86</v>
      </c>
      <c r="AW683" s="13" t="s">
        <v>33</v>
      </c>
      <c r="AX683" s="13" t="s">
        <v>78</v>
      </c>
      <c r="AY683" s="182" t="s">
        <v>136</v>
      </c>
    </row>
    <row r="684" spans="1:65" s="14" customFormat="1" ht="10.199999999999999">
      <c r="B684" s="188"/>
      <c r="D684" s="177" t="s">
        <v>146</v>
      </c>
      <c r="E684" s="189" t="s">
        <v>1</v>
      </c>
      <c r="F684" s="190" t="s">
        <v>714</v>
      </c>
      <c r="H684" s="191">
        <v>0.94499999999999995</v>
      </c>
      <c r="I684" s="192"/>
      <c r="L684" s="188"/>
      <c r="M684" s="193"/>
      <c r="N684" s="194"/>
      <c r="O684" s="194"/>
      <c r="P684" s="194"/>
      <c r="Q684" s="194"/>
      <c r="R684" s="194"/>
      <c r="S684" s="194"/>
      <c r="T684" s="195"/>
      <c r="AT684" s="189" t="s">
        <v>146</v>
      </c>
      <c r="AU684" s="189" t="s">
        <v>89</v>
      </c>
      <c r="AV684" s="14" t="s">
        <v>89</v>
      </c>
      <c r="AW684" s="14" t="s">
        <v>33</v>
      </c>
      <c r="AX684" s="14" t="s">
        <v>78</v>
      </c>
      <c r="AY684" s="189" t="s">
        <v>136</v>
      </c>
    </row>
    <row r="685" spans="1:65" s="16" customFormat="1" ht="10.199999999999999">
      <c r="B685" s="204"/>
      <c r="D685" s="177" t="s">
        <v>146</v>
      </c>
      <c r="E685" s="205" t="s">
        <v>1</v>
      </c>
      <c r="F685" s="206" t="s">
        <v>178</v>
      </c>
      <c r="H685" s="207">
        <v>0.94499999999999995</v>
      </c>
      <c r="I685" s="208"/>
      <c r="L685" s="204"/>
      <c r="M685" s="209"/>
      <c r="N685" s="210"/>
      <c r="O685" s="210"/>
      <c r="P685" s="210"/>
      <c r="Q685" s="210"/>
      <c r="R685" s="210"/>
      <c r="S685" s="210"/>
      <c r="T685" s="211"/>
      <c r="AT685" s="205" t="s">
        <v>146</v>
      </c>
      <c r="AU685" s="205" t="s">
        <v>89</v>
      </c>
      <c r="AV685" s="16" t="s">
        <v>154</v>
      </c>
      <c r="AW685" s="16" t="s">
        <v>33</v>
      </c>
      <c r="AX685" s="16" t="s">
        <v>78</v>
      </c>
      <c r="AY685" s="205" t="s">
        <v>136</v>
      </c>
    </row>
    <row r="686" spans="1:65" s="15" customFormat="1" ht="10.199999999999999">
      <c r="B686" s="196"/>
      <c r="D686" s="177" t="s">
        <v>146</v>
      </c>
      <c r="E686" s="197" t="s">
        <v>1</v>
      </c>
      <c r="F686" s="198" t="s">
        <v>149</v>
      </c>
      <c r="H686" s="199">
        <v>4.8250000000000002</v>
      </c>
      <c r="I686" s="200"/>
      <c r="L686" s="196"/>
      <c r="M686" s="201"/>
      <c r="N686" s="202"/>
      <c r="O686" s="202"/>
      <c r="P686" s="202"/>
      <c r="Q686" s="202"/>
      <c r="R686" s="202"/>
      <c r="S686" s="202"/>
      <c r="T686" s="203"/>
      <c r="AT686" s="197" t="s">
        <v>146</v>
      </c>
      <c r="AU686" s="197" t="s">
        <v>89</v>
      </c>
      <c r="AV686" s="15" t="s">
        <v>142</v>
      </c>
      <c r="AW686" s="15" t="s">
        <v>33</v>
      </c>
      <c r="AX686" s="15" t="s">
        <v>78</v>
      </c>
      <c r="AY686" s="197" t="s">
        <v>136</v>
      </c>
    </row>
    <row r="687" spans="1:65" s="14" customFormat="1" ht="10.199999999999999">
      <c r="B687" s="188"/>
      <c r="D687" s="177" t="s">
        <v>146</v>
      </c>
      <c r="E687" s="189" t="s">
        <v>1</v>
      </c>
      <c r="F687" s="190" t="s">
        <v>715</v>
      </c>
      <c r="H687" s="191">
        <v>4.8</v>
      </c>
      <c r="I687" s="192"/>
      <c r="L687" s="188"/>
      <c r="M687" s="193"/>
      <c r="N687" s="194"/>
      <c r="O687" s="194"/>
      <c r="P687" s="194"/>
      <c r="Q687" s="194"/>
      <c r="R687" s="194"/>
      <c r="S687" s="194"/>
      <c r="T687" s="195"/>
      <c r="AT687" s="189" t="s">
        <v>146</v>
      </c>
      <c r="AU687" s="189" t="s">
        <v>89</v>
      </c>
      <c r="AV687" s="14" t="s">
        <v>89</v>
      </c>
      <c r="AW687" s="14" t="s">
        <v>33</v>
      </c>
      <c r="AX687" s="14" t="s">
        <v>86</v>
      </c>
      <c r="AY687" s="189" t="s">
        <v>136</v>
      </c>
    </row>
    <row r="688" spans="1:65" s="2" customFormat="1" ht="16.5" customHeight="1">
      <c r="A688" s="33"/>
      <c r="B688" s="162"/>
      <c r="C688" s="163" t="s">
        <v>716</v>
      </c>
      <c r="D688" s="163" t="s">
        <v>138</v>
      </c>
      <c r="E688" s="164" t="s">
        <v>717</v>
      </c>
      <c r="F688" s="165" t="s">
        <v>718</v>
      </c>
      <c r="G688" s="166" t="s">
        <v>256</v>
      </c>
      <c r="H688" s="167">
        <v>20.100000000000001</v>
      </c>
      <c r="I688" s="168"/>
      <c r="J688" s="169">
        <f>ROUND(I688*H688,2)</f>
        <v>0</v>
      </c>
      <c r="K688" s="170"/>
      <c r="L688" s="34"/>
      <c r="M688" s="171" t="s">
        <v>1</v>
      </c>
      <c r="N688" s="172" t="s">
        <v>43</v>
      </c>
      <c r="O688" s="59"/>
      <c r="P688" s="173">
        <f>O688*H688</f>
        <v>0</v>
      </c>
      <c r="Q688" s="173">
        <v>0</v>
      </c>
      <c r="R688" s="173">
        <f>Q688*H688</f>
        <v>0</v>
      </c>
      <c r="S688" s="173">
        <v>0</v>
      </c>
      <c r="T688" s="174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75" t="s">
        <v>142</v>
      </c>
      <c r="AT688" s="175" t="s">
        <v>138</v>
      </c>
      <c r="AU688" s="175" t="s">
        <v>89</v>
      </c>
      <c r="AY688" s="18" t="s">
        <v>136</v>
      </c>
      <c r="BE688" s="176">
        <f>IF(N688="základní",J688,0)</f>
        <v>0</v>
      </c>
      <c r="BF688" s="176">
        <f>IF(N688="snížená",J688,0)</f>
        <v>0</v>
      </c>
      <c r="BG688" s="176">
        <f>IF(N688="zákl. přenesená",J688,0)</f>
        <v>0</v>
      </c>
      <c r="BH688" s="176">
        <f>IF(N688="sníž. přenesená",J688,0)</f>
        <v>0</v>
      </c>
      <c r="BI688" s="176">
        <f>IF(N688="nulová",J688,0)</f>
        <v>0</v>
      </c>
      <c r="BJ688" s="18" t="s">
        <v>86</v>
      </c>
      <c r="BK688" s="176">
        <f>ROUND(I688*H688,2)</f>
        <v>0</v>
      </c>
      <c r="BL688" s="18" t="s">
        <v>142</v>
      </c>
      <c r="BM688" s="175" t="s">
        <v>719</v>
      </c>
    </row>
    <row r="689" spans="1:65" s="2" customFormat="1" ht="10.199999999999999">
      <c r="A689" s="33"/>
      <c r="B689" s="34"/>
      <c r="C689" s="33"/>
      <c r="D689" s="177" t="s">
        <v>144</v>
      </c>
      <c r="E689" s="33"/>
      <c r="F689" s="178" t="s">
        <v>720</v>
      </c>
      <c r="G689" s="33"/>
      <c r="H689" s="33"/>
      <c r="I689" s="97"/>
      <c r="J689" s="33"/>
      <c r="K689" s="33"/>
      <c r="L689" s="34"/>
      <c r="M689" s="179"/>
      <c r="N689" s="180"/>
      <c r="O689" s="59"/>
      <c r="P689" s="59"/>
      <c r="Q689" s="59"/>
      <c r="R689" s="59"/>
      <c r="S689" s="59"/>
      <c r="T689" s="60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T689" s="18" t="s">
        <v>144</v>
      </c>
      <c r="AU689" s="18" t="s">
        <v>89</v>
      </c>
    </row>
    <row r="690" spans="1:65" s="13" customFormat="1" ht="10.199999999999999">
      <c r="B690" s="181"/>
      <c r="D690" s="177" t="s">
        <v>146</v>
      </c>
      <c r="E690" s="182" t="s">
        <v>1</v>
      </c>
      <c r="F690" s="183" t="s">
        <v>711</v>
      </c>
      <c r="H690" s="182" t="s">
        <v>1</v>
      </c>
      <c r="I690" s="184"/>
      <c r="L690" s="181"/>
      <c r="M690" s="185"/>
      <c r="N690" s="186"/>
      <c r="O690" s="186"/>
      <c r="P690" s="186"/>
      <c r="Q690" s="186"/>
      <c r="R690" s="186"/>
      <c r="S690" s="186"/>
      <c r="T690" s="187"/>
      <c r="AT690" s="182" t="s">
        <v>146</v>
      </c>
      <c r="AU690" s="182" t="s">
        <v>89</v>
      </c>
      <c r="AV690" s="13" t="s">
        <v>86</v>
      </c>
      <c r="AW690" s="13" t="s">
        <v>33</v>
      </c>
      <c r="AX690" s="13" t="s">
        <v>78</v>
      </c>
      <c r="AY690" s="182" t="s">
        <v>136</v>
      </c>
    </row>
    <row r="691" spans="1:65" s="14" customFormat="1" ht="10.199999999999999">
      <c r="B691" s="188"/>
      <c r="D691" s="177" t="s">
        <v>146</v>
      </c>
      <c r="E691" s="189" t="s">
        <v>1</v>
      </c>
      <c r="F691" s="190" t="s">
        <v>721</v>
      </c>
      <c r="H691" s="191">
        <v>20.117999999999999</v>
      </c>
      <c r="I691" s="192"/>
      <c r="L691" s="188"/>
      <c r="M691" s="193"/>
      <c r="N691" s="194"/>
      <c r="O691" s="194"/>
      <c r="P691" s="194"/>
      <c r="Q691" s="194"/>
      <c r="R691" s="194"/>
      <c r="S691" s="194"/>
      <c r="T691" s="195"/>
      <c r="AT691" s="189" t="s">
        <v>146</v>
      </c>
      <c r="AU691" s="189" t="s">
        <v>89</v>
      </c>
      <c r="AV691" s="14" t="s">
        <v>89</v>
      </c>
      <c r="AW691" s="14" t="s">
        <v>33</v>
      </c>
      <c r="AX691" s="14" t="s">
        <v>78</v>
      </c>
      <c r="AY691" s="189" t="s">
        <v>136</v>
      </c>
    </row>
    <row r="692" spans="1:65" s="15" customFormat="1" ht="10.199999999999999">
      <c r="B692" s="196"/>
      <c r="D692" s="177" t="s">
        <v>146</v>
      </c>
      <c r="E692" s="197" t="s">
        <v>1</v>
      </c>
      <c r="F692" s="198" t="s">
        <v>149</v>
      </c>
      <c r="H692" s="199">
        <v>20.117999999999999</v>
      </c>
      <c r="I692" s="200"/>
      <c r="L692" s="196"/>
      <c r="M692" s="201"/>
      <c r="N692" s="202"/>
      <c r="O692" s="202"/>
      <c r="P692" s="202"/>
      <c r="Q692" s="202"/>
      <c r="R692" s="202"/>
      <c r="S692" s="202"/>
      <c r="T692" s="203"/>
      <c r="AT692" s="197" t="s">
        <v>146</v>
      </c>
      <c r="AU692" s="197" t="s">
        <v>89</v>
      </c>
      <c r="AV692" s="15" t="s">
        <v>142</v>
      </c>
      <c r="AW692" s="15" t="s">
        <v>33</v>
      </c>
      <c r="AX692" s="15" t="s">
        <v>78</v>
      </c>
      <c r="AY692" s="197" t="s">
        <v>136</v>
      </c>
    </row>
    <row r="693" spans="1:65" s="14" customFormat="1" ht="10.199999999999999">
      <c r="B693" s="188"/>
      <c r="D693" s="177" t="s">
        <v>146</v>
      </c>
      <c r="E693" s="189" t="s">
        <v>1</v>
      </c>
      <c r="F693" s="190" t="s">
        <v>722</v>
      </c>
      <c r="H693" s="191">
        <v>20.100000000000001</v>
      </c>
      <c r="I693" s="192"/>
      <c r="L693" s="188"/>
      <c r="M693" s="193"/>
      <c r="N693" s="194"/>
      <c r="O693" s="194"/>
      <c r="P693" s="194"/>
      <c r="Q693" s="194"/>
      <c r="R693" s="194"/>
      <c r="S693" s="194"/>
      <c r="T693" s="195"/>
      <c r="AT693" s="189" t="s">
        <v>146</v>
      </c>
      <c r="AU693" s="189" t="s">
        <v>89</v>
      </c>
      <c r="AV693" s="14" t="s">
        <v>89</v>
      </c>
      <c r="AW693" s="14" t="s">
        <v>33</v>
      </c>
      <c r="AX693" s="14" t="s">
        <v>86</v>
      </c>
      <c r="AY693" s="189" t="s">
        <v>136</v>
      </c>
    </row>
    <row r="694" spans="1:65" s="2" customFormat="1" ht="16.5" customHeight="1">
      <c r="A694" s="33"/>
      <c r="B694" s="162"/>
      <c r="C694" s="163" t="s">
        <v>723</v>
      </c>
      <c r="D694" s="163" t="s">
        <v>138</v>
      </c>
      <c r="E694" s="164" t="s">
        <v>724</v>
      </c>
      <c r="F694" s="165" t="s">
        <v>725</v>
      </c>
      <c r="G694" s="166" t="s">
        <v>141</v>
      </c>
      <c r="H694" s="167">
        <v>24.731999999999999</v>
      </c>
      <c r="I694" s="168"/>
      <c r="J694" s="169">
        <f>ROUND(I694*H694,2)</f>
        <v>0</v>
      </c>
      <c r="K694" s="170"/>
      <c r="L694" s="34"/>
      <c r="M694" s="171" t="s">
        <v>1</v>
      </c>
      <c r="N694" s="172" t="s">
        <v>43</v>
      </c>
      <c r="O694" s="59"/>
      <c r="P694" s="173">
        <f>O694*H694</f>
        <v>0</v>
      </c>
      <c r="Q694" s="173">
        <v>6.3200000000000001E-3</v>
      </c>
      <c r="R694" s="173">
        <f>Q694*H694</f>
        <v>0.15630623999999999</v>
      </c>
      <c r="S694" s="173">
        <v>0</v>
      </c>
      <c r="T694" s="174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75" t="s">
        <v>142</v>
      </c>
      <c r="AT694" s="175" t="s">
        <v>138</v>
      </c>
      <c r="AU694" s="175" t="s">
        <v>89</v>
      </c>
      <c r="AY694" s="18" t="s">
        <v>136</v>
      </c>
      <c r="BE694" s="176">
        <f>IF(N694="základní",J694,0)</f>
        <v>0</v>
      </c>
      <c r="BF694" s="176">
        <f>IF(N694="snížená",J694,0)</f>
        <v>0</v>
      </c>
      <c r="BG694" s="176">
        <f>IF(N694="zákl. přenesená",J694,0)</f>
        <v>0</v>
      </c>
      <c r="BH694" s="176">
        <f>IF(N694="sníž. přenesená",J694,0)</f>
        <v>0</v>
      </c>
      <c r="BI694" s="176">
        <f>IF(N694="nulová",J694,0)</f>
        <v>0</v>
      </c>
      <c r="BJ694" s="18" t="s">
        <v>86</v>
      </c>
      <c r="BK694" s="176">
        <f>ROUND(I694*H694,2)</f>
        <v>0</v>
      </c>
      <c r="BL694" s="18" t="s">
        <v>142</v>
      </c>
      <c r="BM694" s="175" t="s">
        <v>726</v>
      </c>
    </row>
    <row r="695" spans="1:65" s="2" customFormat="1" ht="19.2">
      <c r="A695" s="33"/>
      <c r="B695" s="34"/>
      <c r="C695" s="33"/>
      <c r="D695" s="177" t="s">
        <v>144</v>
      </c>
      <c r="E695" s="33"/>
      <c r="F695" s="178" t="s">
        <v>727</v>
      </c>
      <c r="G695" s="33"/>
      <c r="H695" s="33"/>
      <c r="I695" s="97"/>
      <c r="J695" s="33"/>
      <c r="K695" s="33"/>
      <c r="L695" s="34"/>
      <c r="M695" s="179"/>
      <c r="N695" s="180"/>
      <c r="O695" s="59"/>
      <c r="P695" s="59"/>
      <c r="Q695" s="59"/>
      <c r="R695" s="59"/>
      <c r="S695" s="59"/>
      <c r="T695" s="60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T695" s="18" t="s">
        <v>144</v>
      </c>
      <c r="AU695" s="18" t="s">
        <v>89</v>
      </c>
    </row>
    <row r="696" spans="1:65" s="13" customFormat="1" ht="10.199999999999999">
      <c r="B696" s="181"/>
      <c r="D696" s="177" t="s">
        <v>146</v>
      </c>
      <c r="E696" s="182" t="s">
        <v>1</v>
      </c>
      <c r="F696" s="183" t="s">
        <v>711</v>
      </c>
      <c r="H696" s="182" t="s">
        <v>1</v>
      </c>
      <c r="I696" s="184"/>
      <c r="L696" s="181"/>
      <c r="M696" s="185"/>
      <c r="N696" s="186"/>
      <c r="O696" s="186"/>
      <c r="P696" s="186"/>
      <c r="Q696" s="186"/>
      <c r="R696" s="186"/>
      <c r="S696" s="186"/>
      <c r="T696" s="187"/>
      <c r="AT696" s="182" t="s">
        <v>146</v>
      </c>
      <c r="AU696" s="182" t="s">
        <v>89</v>
      </c>
      <c r="AV696" s="13" t="s">
        <v>86</v>
      </c>
      <c r="AW696" s="13" t="s">
        <v>33</v>
      </c>
      <c r="AX696" s="13" t="s">
        <v>78</v>
      </c>
      <c r="AY696" s="182" t="s">
        <v>136</v>
      </c>
    </row>
    <row r="697" spans="1:65" s="14" customFormat="1" ht="10.199999999999999">
      <c r="B697" s="188"/>
      <c r="D697" s="177" t="s">
        <v>146</v>
      </c>
      <c r="E697" s="189" t="s">
        <v>1</v>
      </c>
      <c r="F697" s="190" t="s">
        <v>728</v>
      </c>
      <c r="H697" s="191">
        <v>22.44</v>
      </c>
      <c r="I697" s="192"/>
      <c r="L697" s="188"/>
      <c r="M697" s="193"/>
      <c r="N697" s="194"/>
      <c r="O697" s="194"/>
      <c r="P697" s="194"/>
      <c r="Q697" s="194"/>
      <c r="R697" s="194"/>
      <c r="S697" s="194"/>
      <c r="T697" s="195"/>
      <c r="AT697" s="189" t="s">
        <v>146</v>
      </c>
      <c r="AU697" s="189" t="s">
        <v>89</v>
      </c>
      <c r="AV697" s="14" t="s">
        <v>89</v>
      </c>
      <c r="AW697" s="14" t="s">
        <v>33</v>
      </c>
      <c r="AX697" s="14" t="s">
        <v>78</v>
      </c>
      <c r="AY697" s="189" t="s">
        <v>136</v>
      </c>
    </row>
    <row r="698" spans="1:65" s="16" customFormat="1" ht="10.199999999999999">
      <c r="B698" s="204"/>
      <c r="D698" s="177" t="s">
        <v>146</v>
      </c>
      <c r="E698" s="205" t="s">
        <v>1</v>
      </c>
      <c r="F698" s="206" t="s">
        <v>178</v>
      </c>
      <c r="H698" s="207">
        <v>22.44</v>
      </c>
      <c r="I698" s="208"/>
      <c r="L698" s="204"/>
      <c r="M698" s="209"/>
      <c r="N698" s="210"/>
      <c r="O698" s="210"/>
      <c r="P698" s="210"/>
      <c r="Q698" s="210"/>
      <c r="R698" s="210"/>
      <c r="S698" s="210"/>
      <c r="T698" s="211"/>
      <c r="AT698" s="205" t="s">
        <v>146</v>
      </c>
      <c r="AU698" s="205" t="s">
        <v>89</v>
      </c>
      <c r="AV698" s="16" t="s">
        <v>154</v>
      </c>
      <c r="AW698" s="16" t="s">
        <v>33</v>
      </c>
      <c r="AX698" s="16" t="s">
        <v>78</v>
      </c>
      <c r="AY698" s="205" t="s">
        <v>136</v>
      </c>
    </row>
    <row r="699" spans="1:65" s="13" customFormat="1" ht="10.199999999999999">
      <c r="B699" s="181"/>
      <c r="D699" s="177" t="s">
        <v>146</v>
      </c>
      <c r="E699" s="182" t="s">
        <v>1</v>
      </c>
      <c r="F699" s="183" t="s">
        <v>607</v>
      </c>
      <c r="H699" s="182" t="s">
        <v>1</v>
      </c>
      <c r="I699" s="184"/>
      <c r="L699" s="181"/>
      <c r="M699" s="185"/>
      <c r="N699" s="186"/>
      <c r="O699" s="186"/>
      <c r="P699" s="186"/>
      <c r="Q699" s="186"/>
      <c r="R699" s="186"/>
      <c r="S699" s="186"/>
      <c r="T699" s="187"/>
      <c r="AT699" s="182" t="s">
        <v>146</v>
      </c>
      <c r="AU699" s="182" t="s">
        <v>89</v>
      </c>
      <c r="AV699" s="13" t="s">
        <v>86</v>
      </c>
      <c r="AW699" s="13" t="s">
        <v>33</v>
      </c>
      <c r="AX699" s="13" t="s">
        <v>78</v>
      </c>
      <c r="AY699" s="182" t="s">
        <v>136</v>
      </c>
    </row>
    <row r="700" spans="1:65" s="14" customFormat="1" ht="10.199999999999999">
      <c r="B700" s="188"/>
      <c r="D700" s="177" t="s">
        <v>146</v>
      </c>
      <c r="E700" s="189" t="s">
        <v>1</v>
      </c>
      <c r="F700" s="190" t="s">
        <v>729</v>
      </c>
      <c r="H700" s="191">
        <v>0.97199999999999998</v>
      </c>
      <c r="I700" s="192"/>
      <c r="L700" s="188"/>
      <c r="M700" s="193"/>
      <c r="N700" s="194"/>
      <c r="O700" s="194"/>
      <c r="P700" s="194"/>
      <c r="Q700" s="194"/>
      <c r="R700" s="194"/>
      <c r="S700" s="194"/>
      <c r="T700" s="195"/>
      <c r="AT700" s="189" t="s">
        <v>146</v>
      </c>
      <c r="AU700" s="189" t="s">
        <v>89</v>
      </c>
      <c r="AV700" s="14" t="s">
        <v>89</v>
      </c>
      <c r="AW700" s="14" t="s">
        <v>33</v>
      </c>
      <c r="AX700" s="14" t="s">
        <v>78</v>
      </c>
      <c r="AY700" s="189" t="s">
        <v>136</v>
      </c>
    </row>
    <row r="701" spans="1:65" s="16" customFormat="1" ht="10.199999999999999">
      <c r="B701" s="204"/>
      <c r="D701" s="177" t="s">
        <v>146</v>
      </c>
      <c r="E701" s="205" t="s">
        <v>1</v>
      </c>
      <c r="F701" s="206" t="s">
        <v>178</v>
      </c>
      <c r="H701" s="207">
        <v>0.97199999999999998</v>
      </c>
      <c r="I701" s="208"/>
      <c r="L701" s="204"/>
      <c r="M701" s="209"/>
      <c r="N701" s="210"/>
      <c r="O701" s="210"/>
      <c r="P701" s="210"/>
      <c r="Q701" s="210"/>
      <c r="R701" s="210"/>
      <c r="S701" s="210"/>
      <c r="T701" s="211"/>
      <c r="AT701" s="205" t="s">
        <v>146</v>
      </c>
      <c r="AU701" s="205" t="s">
        <v>89</v>
      </c>
      <c r="AV701" s="16" t="s">
        <v>154</v>
      </c>
      <c r="AW701" s="16" t="s">
        <v>33</v>
      </c>
      <c r="AX701" s="16" t="s">
        <v>78</v>
      </c>
      <c r="AY701" s="205" t="s">
        <v>136</v>
      </c>
    </row>
    <row r="702" spans="1:65" s="13" customFormat="1" ht="10.199999999999999">
      <c r="B702" s="181"/>
      <c r="D702" s="177" t="s">
        <v>146</v>
      </c>
      <c r="E702" s="182" t="s">
        <v>1</v>
      </c>
      <c r="F702" s="183" t="s">
        <v>622</v>
      </c>
      <c r="H702" s="182" t="s">
        <v>1</v>
      </c>
      <c r="I702" s="184"/>
      <c r="L702" s="181"/>
      <c r="M702" s="185"/>
      <c r="N702" s="186"/>
      <c r="O702" s="186"/>
      <c r="P702" s="186"/>
      <c r="Q702" s="186"/>
      <c r="R702" s="186"/>
      <c r="S702" s="186"/>
      <c r="T702" s="187"/>
      <c r="AT702" s="182" t="s">
        <v>146</v>
      </c>
      <c r="AU702" s="182" t="s">
        <v>89</v>
      </c>
      <c r="AV702" s="13" t="s">
        <v>86</v>
      </c>
      <c r="AW702" s="13" t="s">
        <v>33</v>
      </c>
      <c r="AX702" s="13" t="s">
        <v>78</v>
      </c>
      <c r="AY702" s="182" t="s">
        <v>136</v>
      </c>
    </row>
    <row r="703" spans="1:65" s="14" customFormat="1" ht="10.199999999999999">
      <c r="B703" s="188"/>
      <c r="D703" s="177" t="s">
        <v>146</v>
      </c>
      <c r="E703" s="189" t="s">
        <v>1</v>
      </c>
      <c r="F703" s="190" t="s">
        <v>730</v>
      </c>
      <c r="H703" s="191">
        <v>1.32</v>
      </c>
      <c r="I703" s="192"/>
      <c r="L703" s="188"/>
      <c r="M703" s="193"/>
      <c r="N703" s="194"/>
      <c r="O703" s="194"/>
      <c r="P703" s="194"/>
      <c r="Q703" s="194"/>
      <c r="R703" s="194"/>
      <c r="S703" s="194"/>
      <c r="T703" s="195"/>
      <c r="AT703" s="189" t="s">
        <v>146</v>
      </c>
      <c r="AU703" s="189" t="s">
        <v>89</v>
      </c>
      <c r="AV703" s="14" t="s">
        <v>89</v>
      </c>
      <c r="AW703" s="14" t="s">
        <v>33</v>
      </c>
      <c r="AX703" s="14" t="s">
        <v>78</v>
      </c>
      <c r="AY703" s="189" t="s">
        <v>136</v>
      </c>
    </row>
    <row r="704" spans="1:65" s="16" customFormat="1" ht="10.199999999999999">
      <c r="B704" s="204"/>
      <c r="D704" s="177" t="s">
        <v>146</v>
      </c>
      <c r="E704" s="205" t="s">
        <v>1</v>
      </c>
      <c r="F704" s="206" t="s">
        <v>178</v>
      </c>
      <c r="H704" s="207">
        <v>1.32</v>
      </c>
      <c r="I704" s="208"/>
      <c r="L704" s="204"/>
      <c r="M704" s="209"/>
      <c r="N704" s="210"/>
      <c r="O704" s="210"/>
      <c r="P704" s="210"/>
      <c r="Q704" s="210"/>
      <c r="R704" s="210"/>
      <c r="S704" s="210"/>
      <c r="T704" s="211"/>
      <c r="AT704" s="205" t="s">
        <v>146</v>
      </c>
      <c r="AU704" s="205" t="s">
        <v>89</v>
      </c>
      <c r="AV704" s="16" t="s">
        <v>154</v>
      </c>
      <c r="AW704" s="16" t="s">
        <v>33</v>
      </c>
      <c r="AX704" s="16" t="s">
        <v>78</v>
      </c>
      <c r="AY704" s="205" t="s">
        <v>136</v>
      </c>
    </row>
    <row r="705" spans="1:65" s="15" customFormat="1" ht="10.199999999999999">
      <c r="B705" s="196"/>
      <c r="D705" s="177" t="s">
        <v>146</v>
      </c>
      <c r="E705" s="197" t="s">
        <v>1</v>
      </c>
      <c r="F705" s="198" t="s">
        <v>149</v>
      </c>
      <c r="H705" s="199">
        <v>24.732000000000003</v>
      </c>
      <c r="I705" s="200"/>
      <c r="L705" s="196"/>
      <c r="M705" s="201"/>
      <c r="N705" s="202"/>
      <c r="O705" s="202"/>
      <c r="P705" s="202"/>
      <c r="Q705" s="202"/>
      <c r="R705" s="202"/>
      <c r="S705" s="202"/>
      <c r="T705" s="203"/>
      <c r="AT705" s="197" t="s">
        <v>146</v>
      </c>
      <c r="AU705" s="197" t="s">
        <v>89</v>
      </c>
      <c r="AV705" s="15" t="s">
        <v>142</v>
      </c>
      <c r="AW705" s="15" t="s">
        <v>33</v>
      </c>
      <c r="AX705" s="15" t="s">
        <v>86</v>
      </c>
      <c r="AY705" s="197" t="s">
        <v>136</v>
      </c>
    </row>
    <row r="706" spans="1:65" s="2" customFormat="1" ht="16.5" customHeight="1">
      <c r="A706" s="33"/>
      <c r="B706" s="162"/>
      <c r="C706" s="163" t="s">
        <v>731</v>
      </c>
      <c r="D706" s="163" t="s">
        <v>138</v>
      </c>
      <c r="E706" s="164" t="s">
        <v>732</v>
      </c>
      <c r="F706" s="165" t="s">
        <v>733</v>
      </c>
      <c r="G706" s="166" t="s">
        <v>141</v>
      </c>
      <c r="H706" s="167">
        <v>12.4</v>
      </c>
      <c r="I706" s="168"/>
      <c r="J706" s="169">
        <f>ROUND(I706*H706,2)</f>
        <v>0</v>
      </c>
      <c r="K706" s="170"/>
      <c r="L706" s="34"/>
      <c r="M706" s="171" t="s">
        <v>1</v>
      </c>
      <c r="N706" s="172" t="s">
        <v>43</v>
      </c>
      <c r="O706" s="59"/>
      <c r="P706" s="173">
        <f>O706*H706</f>
        <v>0</v>
      </c>
      <c r="Q706" s="173">
        <v>0.51744000000000001</v>
      </c>
      <c r="R706" s="173">
        <f>Q706*H706</f>
        <v>6.4162560000000006</v>
      </c>
      <c r="S706" s="173">
        <v>0</v>
      </c>
      <c r="T706" s="174">
        <f>S706*H706</f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175" t="s">
        <v>142</v>
      </c>
      <c r="AT706" s="175" t="s">
        <v>138</v>
      </c>
      <c r="AU706" s="175" t="s">
        <v>89</v>
      </c>
      <c r="AY706" s="18" t="s">
        <v>136</v>
      </c>
      <c r="BE706" s="176">
        <f>IF(N706="základní",J706,0)</f>
        <v>0</v>
      </c>
      <c r="BF706" s="176">
        <f>IF(N706="snížená",J706,0)</f>
        <v>0</v>
      </c>
      <c r="BG706" s="176">
        <f>IF(N706="zákl. přenesená",J706,0)</f>
        <v>0</v>
      </c>
      <c r="BH706" s="176">
        <f>IF(N706="sníž. přenesená",J706,0)</f>
        <v>0</v>
      </c>
      <c r="BI706" s="176">
        <f>IF(N706="nulová",J706,0)</f>
        <v>0</v>
      </c>
      <c r="BJ706" s="18" t="s">
        <v>86</v>
      </c>
      <c r="BK706" s="176">
        <f>ROUND(I706*H706,2)</f>
        <v>0</v>
      </c>
      <c r="BL706" s="18" t="s">
        <v>142</v>
      </c>
      <c r="BM706" s="175" t="s">
        <v>734</v>
      </c>
    </row>
    <row r="707" spans="1:65" s="2" customFormat="1" ht="10.199999999999999">
      <c r="A707" s="33"/>
      <c r="B707" s="34"/>
      <c r="C707" s="33"/>
      <c r="D707" s="177" t="s">
        <v>144</v>
      </c>
      <c r="E707" s="33"/>
      <c r="F707" s="178" t="s">
        <v>735</v>
      </c>
      <c r="G707" s="33"/>
      <c r="H707" s="33"/>
      <c r="I707" s="97"/>
      <c r="J707" s="33"/>
      <c r="K707" s="33"/>
      <c r="L707" s="34"/>
      <c r="M707" s="179"/>
      <c r="N707" s="180"/>
      <c r="O707" s="59"/>
      <c r="P707" s="59"/>
      <c r="Q707" s="59"/>
      <c r="R707" s="59"/>
      <c r="S707" s="59"/>
      <c r="T707" s="60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T707" s="18" t="s">
        <v>144</v>
      </c>
      <c r="AU707" s="18" t="s">
        <v>89</v>
      </c>
    </row>
    <row r="708" spans="1:65" s="13" customFormat="1" ht="10.199999999999999">
      <c r="B708" s="181"/>
      <c r="D708" s="177" t="s">
        <v>146</v>
      </c>
      <c r="E708" s="182" t="s">
        <v>1</v>
      </c>
      <c r="F708" s="183" t="s">
        <v>562</v>
      </c>
      <c r="H708" s="182" t="s">
        <v>1</v>
      </c>
      <c r="I708" s="184"/>
      <c r="L708" s="181"/>
      <c r="M708" s="185"/>
      <c r="N708" s="186"/>
      <c r="O708" s="186"/>
      <c r="P708" s="186"/>
      <c r="Q708" s="186"/>
      <c r="R708" s="186"/>
      <c r="S708" s="186"/>
      <c r="T708" s="187"/>
      <c r="AT708" s="182" t="s">
        <v>146</v>
      </c>
      <c r="AU708" s="182" t="s">
        <v>89</v>
      </c>
      <c r="AV708" s="13" t="s">
        <v>86</v>
      </c>
      <c r="AW708" s="13" t="s">
        <v>33</v>
      </c>
      <c r="AX708" s="13" t="s">
        <v>78</v>
      </c>
      <c r="AY708" s="182" t="s">
        <v>136</v>
      </c>
    </row>
    <row r="709" spans="1:65" s="14" customFormat="1" ht="10.199999999999999">
      <c r="B709" s="188"/>
      <c r="D709" s="177" t="s">
        <v>146</v>
      </c>
      <c r="E709" s="189" t="s">
        <v>1</v>
      </c>
      <c r="F709" s="190" t="s">
        <v>644</v>
      </c>
      <c r="H709" s="191">
        <v>12.4</v>
      </c>
      <c r="I709" s="192"/>
      <c r="L709" s="188"/>
      <c r="M709" s="193"/>
      <c r="N709" s="194"/>
      <c r="O709" s="194"/>
      <c r="P709" s="194"/>
      <c r="Q709" s="194"/>
      <c r="R709" s="194"/>
      <c r="S709" s="194"/>
      <c r="T709" s="195"/>
      <c r="AT709" s="189" t="s">
        <v>146</v>
      </c>
      <c r="AU709" s="189" t="s">
        <v>89</v>
      </c>
      <c r="AV709" s="14" t="s">
        <v>89</v>
      </c>
      <c r="AW709" s="14" t="s">
        <v>33</v>
      </c>
      <c r="AX709" s="14" t="s">
        <v>78</v>
      </c>
      <c r="AY709" s="189" t="s">
        <v>136</v>
      </c>
    </row>
    <row r="710" spans="1:65" s="15" customFormat="1" ht="10.199999999999999">
      <c r="B710" s="196"/>
      <c r="D710" s="177" t="s">
        <v>146</v>
      </c>
      <c r="E710" s="197" t="s">
        <v>1</v>
      </c>
      <c r="F710" s="198" t="s">
        <v>149</v>
      </c>
      <c r="H710" s="199">
        <v>12.4</v>
      </c>
      <c r="I710" s="200"/>
      <c r="L710" s="196"/>
      <c r="M710" s="201"/>
      <c r="N710" s="202"/>
      <c r="O710" s="202"/>
      <c r="P710" s="202"/>
      <c r="Q710" s="202"/>
      <c r="R710" s="202"/>
      <c r="S710" s="202"/>
      <c r="T710" s="203"/>
      <c r="AT710" s="197" t="s">
        <v>146</v>
      </c>
      <c r="AU710" s="197" t="s">
        <v>89</v>
      </c>
      <c r="AV710" s="15" t="s">
        <v>142</v>
      </c>
      <c r="AW710" s="15" t="s">
        <v>33</v>
      </c>
      <c r="AX710" s="15" t="s">
        <v>86</v>
      </c>
      <c r="AY710" s="197" t="s">
        <v>136</v>
      </c>
    </row>
    <row r="711" spans="1:65" s="12" customFormat="1" ht="22.8" customHeight="1">
      <c r="B711" s="149"/>
      <c r="D711" s="150" t="s">
        <v>77</v>
      </c>
      <c r="E711" s="160" t="s">
        <v>167</v>
      </c>
      <c r="F711" s="160" t="s">
        <v>736</v>
      </c>
      <c r="I711" s="152"/>
      <c r="J711" s="161">
        <f>BK711</f>
        <v>0</v>
      </c>
      <c r="L711" s="149"/>
      <c r="M711" s="154"/>
      <c r="N711" s="155"/>
      <c r="O711" s="155"/>
      <c r="P711" s="156">
        <f>SUM(P712:P736)</f>
        <v>0</v>
      </c>
      <c r="Q711" s="155"/>
      <c r="R711" s="156">
        <f>SUM(R712:R736)</f>
        <v>0</v>
      </c>
      <c r="S711" s="155"/>
      <c r="T711" s="157">
        <f>SUM(T712:T736)</f>
        <v>0</v>
      </c>
      <c r="AR711" s="150" t="s">
        <v>86</v>
      </c>
      <c r="AT711" s="158" t="s">
        <v>77</v>
      </c>
      <c r="AU711" s="158" t="s">
        <v>86</v>
      </c>
      <c r="AY711" s="150" t="s">
        <v>136</v>
      </c>
      <c r="BK711" s="159">
        <f>SUM(BK712:BK736)</f>
        <v>0</v>
      </c>
    </row>
    <row r="712" spans="1:65" s="2" customFormat="1" ht="16.5" customHeight="1">
      <c r="A712" s="33"/>
      <c r="B712" s="162"/>
      <c r="C712" s="163" t="s">
        <v>737</v>
      </c>
      <c r="D712" s="163" t="s">
        <v>138</v>
      </c>
      <c r="E712" s="164" t="s">
        <v>738</v>
      </c>
      <c r="F712" s="165" t="s">
        <v>739</v>
      </c>
      <c r="G712" s="166" t="s">
        <v>141</v>
      </c>
      <c r="H712" s="167">
        <v>134.19999999999999</v>
      </c>
      <c r="I712" s="168"/>
      <c r="J712" s="169">
        <f>ROUND(I712*H712,2)</f>
        <v>0</v>
      </c>
      <c r="K712" s="170"/>
      <c r="L712" s="34"/>
      <c r="M712" s="171" t="s">
        <v>1</v>
      </c>
      <c r="N712" s="172" t="s">
        <v>43</v>
      </c>
      <c r="O712" s="59"/>
      <c r="P712" s="173">
        <f>O712*H712</f>
        <v>0</v>
      </c>
      <c r="Q712" s="173">
        <v>0</v>
      </c>
      <c r="R712" s="173">
        <f>Q712*H712</f>
        <v>0</v>
      </c>
      <c r="S712" s="173">
        <v>0</v>
      </c>
      <c r="T712" s="174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175" t="s">
        <v>142</v>
      </c>
      <c r="AT712" s="175" t="s">
        <v>138</v>
      </c>
      <c r="AU712" s="175" t="s">
        <v>89</v>
      </c>
      <c r="AY712" s="18" t="s">
        <v>136</v>
      </c>
      <c r="BE712" s="176">
        <f>IF(N712="základní",J712,0)</f>
        <v>0</v>
      </c>
      <c r="BF712" s="176">
        <f>IF(N712="snížená",J712,0)</f>
        <v>0</v>
      </c>
      <c r="BG712" s="176">
        <f>IF(N712="zákl. přenesená",J712,0)</f>
        <v>0</v>
      </c>
      <c r="BH712" s="176">
        <f>IF(N712="sníž. přenesená",J712,0)</f>
        <v>0</v>
      </c>
      <c r="BI712" s="176">
        <f>IF(N712="nulová",J712,0)</f>
        <v>0</v>
      </c>
      <c r="BJ712" s="18" t="s">
        <v>86</v>
      </c>
      <c r="BK712" s="176">
        <f>ROUND(I712*H712,2)</f>
        <v>0</v>
      </c>
      <c r="BL712" s="18" t="s">
        <v>142</v>
      </c>
      <c r="BM712" s="175" t="s">
        <v>740</v>
      </c>
    </row>
    <row r="713" spans="1:65" s="2" customFormat="1" ht="10.199999999999999">
      <c r="A713" s="33"/>
      <c r="B713" s="34"/>
      <c r="C713" s="33"/>
      <c r="D713" s="177" t="s">
        <v>144</v>
      </c>
      <c r="E713" s="33"/>
      <c r="F713" s="178" t="s">
        <v>741</v>
      </c>
      <c r="G713" s="33"/>
      <c r="H713" s="33"/>
      <c r="I713" s="97"/>
      <c r="J713" s="33"/>
      <c r="K713" s="33"/>
      <c r="L713" s="34"/>
      <c r="M713" s="179"/>
      <c r="N713" s="180"/>
      <c r="O713" s="59"/>
      <c r="P713" s="59"/>
      <c r="Q713" s="59"/>
      <c r="R713" s="59"/>
      <c r="S713" s="59"/>
      <c r="T713" s="60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T713" s="18" t="s">
        <v>144</v>
      </c>
      <c r="AU713" s="18" t="s">
        <v>89</v>
      </c>
    </row>
    <row r="714" spans="1:65" s="13" customFormat="1" ht="10.199999999999999">
      <c r="B714" s="181"/>
      <c r="D714" s="177" t="s">
        <v>146</v>
      </c>
      <c r="E714" s="182" t="s">
        <v>1</v>
      </c>
      <c r="F714" s="183" t="s">
        <v>147</v>
      </c>
      <c r="H714" s="182" t="s">
        <v>1</v>
      </c>
      <c r="I714" s="184"/>
      <c r="L714" s="181"/>
      <c r="M714" s="185"/>
      <c r="N714" s="186"/>
      <c r="O714" s="186"/>
      <c r="P714" s="186"/>
      <c r="Q714" s="186"/>
      <c r="R714" s="186"/>
      <c r="S714" s="186"/>
      <c r="T714" s="187"/>
      <c r="AT714" s="182" t="s">
        <v>146</v>
      </c>
      <c r="AU714" s="182" t="s">
        <v>89</v>
      </c>
      <c r="AV714" s="13" t="s">
        <v>86</v>
      </c>
      <c r="AW714" s="13" t="s">
        <v>33</v>
      </c>
      <c r="AX714" s="13" t="s">
        <v>78</v>
      </c>
      <c r="AY714" s="182" t="s">
        <v>136</v>
      </c>
    </row>
    <row r="715" spans="1:65" s="14" customFormat="1" ht="10.199999999999999">
      <c r="B715" s="188"/>
      <c r="D715" s="177" t="s">
        <v>146</v>
      </c>
      <c r="E715" s="189" t="s">
        <v>1</v>
      </c>
      <c r="F715" s="190" t="s">
        <v>742</v>
      </c>
      <c r="H715" s="191">
        <v>134.19999999999999</v>
      </c>
      <c r="I715" s="192"/>
      <c r="L715" s="188"/>
      <c r="M715" s="193"/>
      <c r="N715" s="194"/>
      <c r="O715" s="194"/>
      <c r="P715" s="194"/>
      <c r="Q715" s="194"/>
      <c r="R715" s="194"/>
      <c r="S715" s="194"/>
      <c r="T715" s="195"/>
      <c r="AT715" s="189" t="s">
        <v>146</v>
      </c>
      <c r="AU715" s="189" t="s">
        <v>89</v>
      </c>
      <c r="AV715" s="14" t="s">
        <v>89</v>
      </c>
      <c r="AW715" s="14" t="s">
        <v>33</v>
      </c>
      <c r="AX715" s="14" t="s">
        <v>78</v>
      </c>
      <c r="AY715" s="189" t="s">
        <v>136</v>
      </c>
    </row>
    <row r="716" spans="1:65" s="15" customFormat="1" ht="10.199999999999999">
      <c r="B716" s="196"/>
      <c r="D716" s="177" t="s">
        <v>146</v>
      </c>
      <c r="E716" s="197" t="s">
        <v>1</v>
      </c>
      <c r="F716" s="198" t="s">
        <v>149</v>
      </c>
      <c r="H716" s="199">
        <v>134.19999999999999</v>
      </c>
      <c r="I716" s="200"/>
      <c r="L716" s="196"/>
      <c r="M716" s="201"/>
      <c r="N716" s="202"/>
      <c r="O716" s="202"/>
      <c r="P716" s="202"/>
      <c r="Q716" s="202"/>
      <c r="R716" s="202"/>
      <c r="S716" s="202"/>
      <c r="T716" s="203"/>
      <c r="AT716" s="197" t="s">
        <v>146</v>
      </c>
      <c r="AU716" s="197" t="s">
        <v>89</v>
      </c>
      <c r="AV716" s="15" t="s">
        <v>142</v>
      </c>
      <c r="AW716" s="15" t="s">
        <v>33</v>
      </c>
      <c r="AX716" s="15" t="s">
        <v>86</v>
      </c>
      <c r="AY716" s="197" t="s">
        <v>136</v>
      </c>
    </row>
    <row r="717" spans="1:65" s="2" customFormat="1" ht="16.5" customHeight="1">
      <c r="A717" s="33"/>
      <c r="B717" s="162"/>
      <c r="C717" s="163" t="s">
        <v>743</v>
      </c>
      <c r="D717" s="163" t="s">
        <v>138</v>
      </c>
      <c r="E717" s="164" t="s">
        <v>744</v>
      </c>
      <c r="F717" s="165" t="s">
        <v>745</v>
      </c>
      <c r="G717" s="166" t="s">
        <v>141</v>
      </c>
      <c r="H717" s="167">
        <v>134.19999999999999</v>
      </c>
      <c r="I717" s="168"/>
      <c r="J717" s="169">
        <f>ROUND(I717*H717,2)</f>
        <v>0</v>
      </c>
      <c r="K717" s="170"/>
      <c r="L717" s="34"/>
      <c r="M717" s="171" t="s">
        <v>1</v>
      </c>
      <c r="N717" s="172" t="s">
        <v>43</v>
      </c>
      <c r="O717" s="59"/>
      <c r="P717" s="173">
        <f>O717*H717</f>
        <v>0</v>
      </c>
      <c r="Q717" s="173">
        <v>0</v>
      </c>
      <c r="R717" s="173">
        <f>Q717*H717</f>
        <v>0</v>
      </c>
      <c r="S717" s="173">
        <v>0</v>
      </c>
      <c r="T717" s="174">
        <f>S717*H717</f>
        <v>0</v>
      </c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R717" s="175" t="s">
        <v>142</v>
      </c>
      <c r="AT717" s="175" t="s">
        <v>138</v>
      </c>
      <c r="AU717" s="175" t="s">
        <v>89</v>
      </c>
      <c r="AY717" s="18" t="s">
        <v>136</v>
      </c>
      <c r="BE717" s="176">
        <f>IF(N717="základní",J717,0)</f>
        <v>0</v>
      </c>
      <c r="BF717" s="176">
        <f>IF(N717="snížená",J717,0)</f>
        <v>0</v>
      </c>
      <c r="BG717" s="176">
        <f>IF(N717="zákl. přenesená",J717,0)</f>
        <v>0</v>
      </c>
      <c r="BH717" s="176">
        <f>IF(N717="sníž. přenesená",J717,0)</f>
        <v>0</v>
      </c>
      <c r="BI717" s="176">
        <f>IF(N717="nulová",J717,0)</f>
        <v>0</v>
      </c>
      <c r="BJ717" s="18" t="s">
        <v>86</v>
      </c>
      <c r="BK717" s="176">
        <f>ROUND(I717*H717,2)</f>
        <v>0</v>
      </c>
      <c r="BL717" s="18" t="s">
        <v>142</v>
      </c>
      <c r="BM717" s="175" t="s">
        <v>746</v>
      </c>
    </row>
    <row r="718" spans="1:65" s="2" customFormat="1" ht="10.199999999999999">
      <c r="A718" s="33"/>
      <c r="B718" s="34"/>
      <c r="C718" s="33"/>
      <c r="D718" s="177" t="s">
        <v>144</v>
      </c>
      <c r="E718" s="33"/>
      <c r="F718" s="178" t="s">
        <v>747</v>
      </c>
      <c r="G718" s="33"/>
      <c r="H718" s="33"/>
      <c r="I718" s="97"/>
      <c r="J718" s="33"/>
      <c r="K718" s="33"/>
      <c r="L718" s="34"/>
      <c r="M718" s="179"/>
      <c r="N718" s="180"/>
      <c r="O718" s="59"/>
      <c r="P718" s="59"/>
      <c r="Q718" s="59"/>
      <c r="R718" s="59"/>
      <c r="S718" s="59"/>
      <c r="T718" s="60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T718" s="18" t="s">
        <v>144</v>
      </c>
      <c r="AU718" s="18" t="s">
        <v>89</v>
      </c>
    </row>
    <row r="719" spans="1:65" s="13" customFormat="1" ht="10.199999999999999">
      <c r="B719" s="181"/>
      <c r="D719" s="177" t="s">
        <v>146</v>
      </c>
      <c r="E719" s="182" t="s">
        <v>1</v>
      </c>
      <c r="F719" s="183" t="s">
        <v>147</v>
      </c>
      <c r="H719" s="182" t="s">
        <v>1</v>
      </c>
      <c r="I719" s="184"/>
      <c r="L719" s="181"/>
      <c r="M719" s="185"/>
      <c r="N719" s="186"/>
      <c r="O719" s="186"/>
      <c r="P719" s="186"/>
      <c r="Q719" s="186"/>
      <c r="R719" s="186"/>
      <c r="S719" s="186"/>
      <c r="T719" s="187"/>
      <c r="AT719" s="182" t="s">
        <v>146</v>
      </c>
      <c r="AU719" s="182" t="s">
        <v>89</v>
      </c>
      <c r="AV719" s="13" t="s">
        <v>86</v>
      </c>
      <c r="AW719" s="13" t="s">
        <v>33</v>
      </c>
      <c r="AX719" s="13" t="s">
        <v>78</v>
      </c>
      <c r="AY719" s="182" t="s">
        <v>136</v>
      </c>
    </row>
    <row r="720" spans="1:65" s="14" customFormat="1" ht="10.199999999999999">
      <c r="B720" s="188"/>
      <c r="D720" s="177" t="s">
        <v>146</v>
      </c>
      <c r="E720" s="189" t="s">
        <v>1</v>
      </c>
      <c r="F720" s="190" t="s">
        <v>742</v>
      </c>
      <c r="H720" s="191">
        <v>134.19999999999999</v>
      </c>
      <c r="I720" s="192"/>
      <c r="L720" s="188"/>
      <c r="M720" s="193"/>
      <c r="N720" s="194"/>
      <c r="O720" s="194"/>
      <c r="P720" s="194"/>
      <c r="Q720" s="194"/>
      <c r="R720" s="194"/>
      <c r="S720" s="194"/>
      <c r="T720" s="195"/>
      <c r="AT720" s="189" t="s">
        <v>146</v>
      </c>
      <c r="AU720" s="189" t="s">
        <v>89</v>
      </c>
      <c r="AV720" s="14" t="s">
        <v>89</v>
      </c>
      <c r="AW720" s="14" t="s">
        <v>33</v>
      </c>
      <c r="AX720" s="14" t="s">
        <v>78</v>
      </c>
      <c r="AY720" s="189" t="s">
        <v>136</v>
      </c>
    </row>
    <row r="721" spans="1:65" s="15" customFormat="1" ht="10.199999999999999">
      <c r="B721" s="196"/>
      <c r="D721" s="177" t="s">
        <v>146</v>
      </c>
      <c r="E721" s="197" t="s">
        <v>1</v>
      </c>
      <c r="F721" s="198" t="s">
        <v>149</v>
      </c>
      <c r="H721" s="199">
        <v>134.19999999999999</v>
      </c>
      <c r="I721" s="200"/>
      <c r="L721" s="196"/>
      <c r="M721" s="201"/>
      <c r="N721" s="202"/>
      <c r="O721" s="202"/>
      <c r="P721" s="202"/>
      <c r="Q721" s="202"/>
      <c r="R721" s="202"/>
      <c r="S721" s="202"/>
      <c r="T721" s="203"/>
      <c r="AT721" s="197" t="s">
        <v>146</v>
      </c>
      <c r="AU721" s="197" t="s">
        <v>89</v>
      </c>
      <c r="AV721" s="15" t="s">
        <v>142</v>
      </c>
      <c r="AW721" s="15" t="s">
        <v>33</v>
      </c>
      <c r="AX721" s="15" t="s">
        <v>86</v>
      </c>
      <c r="AY721" s="197" t="s">
        <v>136</v>
      </c>
    </row>
    <row r="722" spans="1:65" s="2" customFormat="1" ht="16.5" customHeight="1">
      <c r="A722" s="33"/>
      <c r="B722" s="162"/>
      <c r="C722" s="163" t="s">
        <v>748</v>
      </c>
      <c r="D722" s="163" t="s">
        <v>138</v>
      </c>
      <c r="E722" s="164" t="s">
        <v>749</v>
      </c>
      <c r="F722" s="165" t="s">
        <v>750</v>
      </c>
      <c r="G722" s="166" t="s">
        <v>141</v>
      </c>
      <c r="H722" s="167">
        <v>268.39999999999998</v>
      </c>
      <c r="I722" s="168"/>
      <c r="J722" s="169">
        <f>ROUND(I722*H722,2)</f>
        <v>0</v>
      </c>
      <c r="K722" s="170"/>
      <c r="L722" s="34"/>
      <c r="M722" s="171" t="s">
        <v>1</v>
      </c>
      <c r="N722" s="172" t="s">
        <v>43</v>
      </c>
      <c r="O722" s="59"/>
      <c r="P722" s="173">
        <f>O722*H722</f>
        <v>0</v>
      </c>
      <c r="Q722" s="173">
        <v>0</v>
      </c>
      <c r="R722" s="173">
        <f>Q722*H722</f>
        <v>0</v>
      </c>
      <c r="S722" s="173">
        <v>0</v>
      </c>
      <c r="T722" s="174">
        <f>S722*H722</f>
        <v>0</v>
      </c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R722" s="175" t="s">
        <v>142</v>
      </c>
      <c r="AT722" s="175" t="s">
        <v>138</v>
      </c>
      <c r="AU722" s="175" t="s">
        <v>89</v>
      </c>
      <c r="AY722" s="18" t="s">
        <v>136</v>
      </c>
      <c r="BE722" s="176">
        <f>IF(N722="základní",J722,0)</f>
        <v>0</v>
      </c>
      <c r="BF722" s="176">
        <f>IF(N722="snížená",J722,0)</f>
        <v>0</v>
      </c>
      <c r="BG722" s="176">
        <f>IF(N722="zákl. přenesená",J722,0)</f>
        <v>0</v>
      </c>
      <c r="BH722" s="176">
        <f>IF(N722="sníž. přenesená",J722,0)</f>
        <v>0</v>
      </c>
      <c r="BI722" s="176">
        <f>IF(N722="nulová",J722,0)</f>
        <v>0</v>
      </c>
      <c r="BJ722" s="18" t="s">
        <v>86</v>
      </c>
      <c r="BK722" s="176">
        <f>ROUND(I722*H722,2)</f>
        <v>0</v>
      </c>
      <c r="BL722" s="18" t="s">
        <v>142</v>
      </c>
      <c r="BM722" s="175" t="s">
        <v>751</v>
      </c>
    </row>
    <row r="723" spans="1:65" s="2" customFormat="1" ht="10.199999999999999">
      <c r="A723" s="33"/>
      <c r="B723" s="34"/>
      <c r="C723" s="33"/>
      <c r="D723" s="177" t="s">
        <v>144</v>
      </c>
      <c r="E723" s="33"/>
      <c r="F723" s="178" t="s">
        <v>752</v>
      </c>
      <c r="G723" s="33"/>
      <c r="H723" s="33"/>
      <c r="I723" s="97"/>
      <c r="J723" s="33"/>
      <c r="K723" s="33"/>
      <c r="L723" s="34"/>
      <c r="M723" s="179"/>
      <c r="N723" s="180"/>
      <c r="O723" s="59"/>
      <c r="P723" s="59"/>
      <c r="Q723" s="59"/>
      <c r="R723" s="59"/>
      <c r="S723" s="59"/>
      <c r="T723" s="60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T723" s="18" t="s">
        <v>144</v>
      </c>
      <c r="AU723" s="18" t="s">
        <v>89</v>
      </c>
    </row>
    <row r="724" spans="1:65" s="13" customFormat="1" ht="10.199999999999999">
      <c r="B724" s="181"/>
      <c r="D724" s="177" t="s">
        <v>146</v>
      </c>
      <c r="E724" s="182" t="s">
        <v>1</v>
      </c>
      <c r="F724" s="183" t="s">
        <v>147</v>
      </c>
      <c r="H724" s="182" t="s">
        <v>1</v>
      </c>
      <c r="I724" s="184"/>
      <c r="L724" s="181"/>
      <c r="M724" s="185"/>
      <c r="N724" s="186"/>
      <c r="O724" s="186"/>
      <c r="P724" s="186"/>
      <c r="Q724" s="186"/>
      <c r="R724" s="186"/>
      <c r="S724" s="186"/>
      <c r="T724" s="187"/>
      <c r="AT724" s="182" t="s">
        <v>146</v>
      </c>
      <c r="AU724" s="182" t="s">
        <v>89</v>
      </c>
      <c r="AV724" s="13" t="s">
        <v>86</v>
      </c>
      <c r="AW724" s="13" t="s">
        <v>33</v>
      </c>
      <c r="AX724" s="13" t="s">
        <v>78</v>
      </c>
      <c r="AY724" s="182" t="s">
        <v>136</v>
      </c>
    </row>
    <row r="725" spans="1:65" s="14" customFormat="1" ht="10.199999999999999">
      <c r="B725" s="188"/>
      <c r="D725" s="177" t="s">
        <v>146</v>
      </c>
      <c r="E725" s="189" t="s">
        <v>1</v>
      </c>
      <c r="F725" s="190" t="s">
        <v>753</v>
      </c>
      <c r="H725" s="191">
        <v>268.39999999999998</v>
      </c>
      <c r="I725" s="192"/>
      <c r="L725" s="188"/>
      <c r="M725" s="193"/>
      <c r="N725" s="194"/>
      <c r="O725" s="194"/>
      <c r="P725" s="194"/>
      <c r="Q725" s="194"/>
      <c r="R725" s="194"/>
      <c r="S725" s="194"/>
      <c r="T725" s="195"/>
      <c r="AT725" s="189" t="s">
        <v>146</v>
      </c>
      <c r="AU725" s="189" t="s">
        <v>89</v>
      </c>
      <c r="AV725" s="14" t="s">
        <v>89</v>
      </c>
      <c r="AW725" s="14" t="s">
        <v>33</v>
      </c>
      <c r="AX725" s="14" t="s">
        <v>78</v>
      </c>
      <c r="AY725" s="189" t="s">
        <v>136</v>
      </c>
    </row>
    <row r="726" spans="1:65" s="15" customFormat="1" ht="10.199999999999999">
      <c r="B726" s="196"/>
      <c r="D726" s="177" t="s">
        <v>146</v>
      </c>
      <c r="E726" s="197" t="s">
        <v>1</v>
      </c>
      <c r="F726" s="198" t="s">
        <v>149</v>
      </c>
      <c r="H726" s="199">
        <v>268.39999999999998</v>
      </c>
      <c r="I726" s="200"/>
      <c r="L726" s="196"/>
      <c r="M726" s="201"/>
      <c r="N726" s="202"/>
      <c r="O726" s="202"/>
      <c r="P726" s="202"/>
      <c r="Q726" s="202"/>
      <c r="R726" s="202"/>
      <c r="S726" s="202"/>
      <c r="T726" s="203"/>
      <c r="AT726" s="197" t="s">
        <v>146</v>
      </c>
      <c r="AU726" s="197" t="s">
        <v>89</v>
      </c>
      <c r="AV726" s="15" t="s">
        <v>142</v>
      </c>
      <c r="AW726" s="15" t="s">
        <v>33</v>
      </c>
      <c r="AX726" s="15" t="s">
        <v>86</v>
      </c>
      <c r="AY726" s="197" t="s">
        <v>136</v>
      </c>
    </row>
    <row r="727" spans="1:65" s="2" customFormat="1" ht="16.5" customHeight="1">
      <c r="A727" s="33"/>
      <c r="B727" s="162"/>
      <c r="C727" s="163" t="s">
        <v>754</v>
      </c>
      <c r="D727" s="163" t="s">
        <v>138</v>
      </c>
      <c r="E727" s="164" t="s">
        <v>755</v>
      </c>
      <c r="F727" s="165" t="s">
        <v>756</v>
      </c>
      <c r="G727" s="166" t="s">
        <v>141</v>
      </c>
      <c r="H727" s="167">
        <v>134.19999999999999</v>
      </c>
      <c r="I727" s="168"/>
      <c r="J727" s="169">
        <f>ROUND(I727*H727,2)</f>
        <v>0</v>
      </c>
      <c r="K727" s="170"/>
      <c r="L727" s="34"/>
      <c r="M727" s="171" t="s">
        <v>1</v>
      </c>
      <c r="N727" s="172" t="s">
        <v>43</v>
      </c>
      <c r="O727" s="59"/>
      <c r="P727" s="173">
        <f>O727*H727</f>
        <v>0</v>
      </c>
      <c r="Q727" s="173">
        <v>0</v>
      </c>
      <c r="R727" s="173">
        <f>Q727*H727</f>
        <v>0</v>
      </c>
      <c r="S727" s="173">
        <v>0</v>
      </c>
      <c r="T727" s="174">
        <f>S727*H727</f>
        <v>0</v>
      </c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R727" s="175" t="s">
        <v>142</v>
      </c>
      <c r="AT727" s="175" t="s">
        <v>138</v>
      </c>
      <c r="AU727" s="175" t="s">
        <v>89</v>
      </c>
      <c r="AY727" s="18" t="s">
        <v>136</v>
      </c>
      <c r="BE727" s="176">
        <f>IF(N727="základní",J727,0)</f>
        <v>0</v>
      </c>
      <c r="BF727" s="176">
        <f>IF(N727="snížená",J727,0)</f>
        <v>0</v>
      </c>
      <c r="BG727" s="176">
        <f>IF(N727="zákl. přenesená",J727,0)</f>
        <v>0</v>
      </c>
      <c r="BH727" s="176">
        <f>IF(N727="sníž. přenesená",J727,0)</f>
        <v>0</v>
      </c>
      <c r="BI727" s="176">
        <f>IF(N727="nulová",J727,0)</f>
        <v>0</v>
      </c>
      <c r="BJ727" s="18" t="s">
        <v>86</v>
      </c>
      <c r="BK727" s="176">
        <f>ROUND(I727*H727,2)</f>
        <v>0</v>
      </c>
      <c r="BL727" s="18" t="s">
        <v>142</v>
      </c>
      <c r="BM727" s="175" t="s">
        <v>757</v>
      </c>
    </row>
    <row r="728" spans="1:65" s="2" customFormat="1" ht="19.2">
      <c r="A728" s="33"/>
      <c r="B728" s="34"/>
      <c r="C728" s="33"/>
      <c r="D728" s="177" t="s">
        <v>144</v>
      </c>
      <c r="E728" s="33"/>
      <c r="F728" s="178" t="s">
        <v>758</v>
      </c>
      <c r="G728" s="33"/>
      <c r="H728" s="33"/>
      <c r="I728" s="97"/>
      <c r="J728" s="33"/>
      <c r="K728" s="33"/>
      <c r="L728" s="34"/>
      <c r="M728" s="179"/>
      <c r="N728" s="180"/>
      <c r="O728" s="59"/>
      <c r="P728" s="59"/>
      <c r="Q728" s="59"/>
      <c r="R728" s="59"/>
      <c r="S728" s="59"/>
      <c r="T728" s="60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T728" s="18" t="s">
        <v>144</v>
      </c>
      <c r="AU728" s="18" t="s">
        <v>89</v>
      </c>
    </row>
    <row r="729" spans="1:65" s="13" customFormat="1" ht="10.199999999999999">
      <c r="B729" s="181"/>
      <c r="D729" s="177" t="s">
        <v>146</v>
      </c>
      <c r="E729" s="182" t="s">
        <v>1</v>
      </c>
      <c r="F729" s="183" t="s">
        <v>147</v>
      </c>
      <c r="H729" s="182" t="s">
        <v>1</v>
      </c>
      <c r="I729" s="184"/>
      <c r="L729" s="181"/>
      <c r="M729" s="185"/>
      <c r="N729" s="186"/>
      <c r="O729" s="186"/>
      <c r="P729" s="186"/>
      <c r="Q729" s="186"/>
      <c r="R729" s="186"/>
      <c r="S729" s="186"/>
      <c r="T729" s="187"/>
      <c r="AT729" s="182" t="s">
        <v>146</v>
      </c>
      <c r="AU729" s="182" t="s">
        <v>89</v>
      </c>
      <c r="AV729" s="13" t="s">
        <v>86</v>
      </c>
      <c r="AW729" s="13" t="s">
        <v>33</v>
      </c>
      <c r="AX729" s="13" t="s">
        <v>78</v>
      </c>
      <c r="AY729" s="182" t="s">
        <v>136</v>
      </c>
    </row>
    <row r="730" spans="1:65" s="14" customFormat="1" ht="10.199999999999999">
      <c r="B730" s="188"/>
      <c r="D730" s="177" t="s">
        <v>146</v>
      </c>
      <c r="E730" s="189" t="s">
        <v>1</v>
      </c>
      <c r="F730" s="190" t="s">
        <v>742</v>
      </c>
      <c r="H730" s="191">
        <v>134.19999999999999</v>
      </c>
      <c r="I730" s="192"/>
      <c r="L730" s="188"/>
      <c r="M730" s="193"/>
      <c r="N730" s="194"/>
      <c r="O730" s="194"/>
      <c r="P730" s="194"/>
      <c r="Q730" s="194"/>
      <c r="R730" s="194"/>
      <c r="S730" s="194"/>
      <c r="T730" s="195"/>
      <c r="AT730" s="189" t="s">
        <v>146</v>
      </c>
      <c r="AU730" s="189" t="s">
        <v>89</v>
      </c>
      <c r="AV730" s="14" t="s">
        <v>89</v>
      </c>
      <c r="AW730" s="14" t="s">
        <v>33</v>
      </c>
      <c r="AX730" s="14" t="s">
        <v>78</v>
      </c>
      <c r="AY730" s="189" t="s">
        <v>136</v>
      </c>
    </row>
    <row r="731" spans="1:65" s="15" customFormat="1" ht="10.199999999999999">
      <c r="B731" s="196"/>
      <c r="D731" s="177" t="s">
        <v>146</v>
      </c>
      <c r="E731" s="197" t="s">
        <v>1</v>
      </c>
      <c r="F731" s="198" t="s">
        <v>149</v>
      </c>
      <c r="H731" s="199">
        <v>134.19999999999999</v>
      </c>
      <c r="I731" s="200"/>
      <c r="L731" s="196"/>
      <c r="M731" s="201"/>
      <c r="N731" s="202"/>
      <c r="O731" s="202"/>
      <c r="P731" s="202"/>
      <c r="Q731" s="202"/>
      <c r="R731" s="202"/>
      <c r="S731" s="202"/>
      <c r="T731" s="203"/>
      <c r="AT731" s="197" t="s">
        <v>146</v>
      </c>
      <c r="AU731" s="197" t="s">
        <v>89</v>
      </c>
      <c r="AV731" s="15" t="s">
        <v>142</v>
      </c>
      <c r="AW731" s="15" t="s">
        <v>33</v>
      </c>
      <c r="AX731" s="15" t="s">
        <v>86</v>
      </c>
      <c r="AY731" s="197" t="s">
        <v>136</v>
      </c>
    </row>
    <row r="732" spans="1:65" s="2" customFormat="1" ht="16.5" customHeight="1">
      <c r="A732" s="33"/>
      <c r="B732" s="162"/>
      <c r="C732" s="163" t="s">
        <v>759</v>
      </c>
      <c r="D732" s="163" t="s">
        <v>138</v>
      </c>
      <c r="E732" s="164" t="s">
        <v>760</v>
      </c>
      <c r="F732" s="165" t="s">
        <v>761</v>
      </c>
      <c r="G732" s="166" t="s">
        <v>141</v>
      </c>
      <c r="H732" s="167">
        <v>134.19999999999999</v>
      </c>
      <c r="I732" s="168"/>
      <c r="J732" s="169">
        <f>ROUND(I732*H732,2)</f>
        <v>0</v>
      </c>
      <c r="K732" s="170"/>
      <c r="L732" s="34"/>
      <c r="M732" s="171" t="s">
        <v>1</v>
      </c>
      <c r="N732" s="172" t="s">
        <v>43</v>
      </c>
      <c r="O732" s="59"/>
      <c r="P732" s="173">
        <f>O732*H732</f>
        <v>0</v>
      </c>
      <c r="Q732" s="173">
        <v>0</v>
      </c>
      <c r="R732" s="173">
        <f>Q732*H732</f>
        <v>0</v>
      </c>
      <c r="S732" s="173">
        <v>0</v>
      </c>
      <c r="T732" s="174">
        <f>S732*H732</f>
        <v>0</v>
      </c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R732" s="175" t="s">
        <v>142</v>
      </c>
      <c r="AT732" s="175" t="s">
        <v>138</v>
      </c>
      <c r="AU732" s="175" t="s">
        <v>89</v>
      </c>
      <c r="AY732" s="18" t="s">
        <v>136</v>
      </c>
      <c r="BE732" s="176">
        <f>IF(N732="základní",J732,0)</f>
        <v>0</v>
      </c>
      <c r="BF732" s="176">
        <f>IF(N732="snížená",J732,0)</f>
        <v>0</v>
      </c>
      <c r="BG732" s="176">
        <f>IF(N732="zákl. přenesená",J732,0)</f>
        <v>0</v>
      </c>
      <c r="BH732" s="176">
        <f>IF(N732="sníž. přenesená",J732,0)</f>
        <v>0</v>
      </c>
      <c r="BI732" s="176">
        <f>IF(N732="nulová",J732,0)</f>
        <v>0</v>
      </c>
      <c r="BJ732" s="18" t="s">
        <v>86</v>
      </c>
      <c r="BK732" s="176">
        <f>ROUND(I732*H732,2)</f>
        <v>0</v>
      </c>
      <c r="BL732" s="18" t="s">
        <v>142</v>
      </c>
      <c r="BM732" s="175" t="s">
        <v>762</v>
      </c>
    </row>
    <row r="733" spans="1:65" s="2" customFormat="1" ht="19.2">
      <c r="A733" s="33"/>
      <c r="B733" s="34"/>
      <c r="C733" s="33"/>
      <c r="D733" s="177" t="s">
        <v>144</v>
      </c>
      <c r="E733" s="33"/>
      <c r="F733" s="178" t="s">
        <v>763</v>
      </c>
      <c r="G733" s="33"/>
      <c r="H733" s="33"/>
      <c r="I733" s="97"/>
      <c r="J733" s="33"/>
      <c r="K733" s="33"/>
      <c r="L733" s="34"/>
      <c r="M733" s="179"/>
      <c r="N733" s="180"/>
      <c r="O733" s="59"/>
      <c r="P733" s="59"/>
      <c r="Q733" s="59"/>
      <c r="R733" s="59"/>
      <c r="S733" s="59"/>
      <c r="T733" s="60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T733" s="18" t="s">
        <v>144</v>
      </c>
      <c r="AU733" s="18" t="s">
        <v>89</v>
      </c>
    </row>
    <row r="734" spans="1:65" s="13" customFormat="1" ht="10.199999999999999">
      <c r="B734" s="181"/>
      <c r="D734" s="177" t="s">
        <v>146</v>
      </c>
      <c r="E734" s="182" t="s">
        <v>1</v>
      </c>
      <c r="F734" s="183" t="s">
        <v>147</v>
      </c>
      <c r="H734" s="182" t="s">
        <v>1</v>
      </c>
      <c r="I734" s="184"/>
      <c r="L734" s="181"/>
      <c r="M734" s="185"/>
      <c r="N734" s="186"/>
      <c r="O734" s="186"/>
      <c r="P734" s="186"/>
      <c r="Q734" s="186"/>
      <c r="R734" s="186"/>
      <c r="S734" s="186"/>
      <c r="T734" s="187"/>
      <c r="AT734" s="182" t="s">
        <v>146</v>
      </c>
      <c r="AU734" s="182" t="s">
        <v>89</v>
      </c>
      <c r="AV734" s="13" t="s">
        <v>86</v>
      </c>
      <c r="AW734" s="13" t="s">
        <v>33</v>
      </c>
      <c r="AX734" s="13" t="s">
        <v>78</v>
      </c>
      <c r="AY734" s="182" t="s">
        <v>136</v>
      </c>
    </row>
    <row r="735" spans="1:65" s="14" customFormat="1" ht="10.199999999999999">
      <c r="B735" s="188"/>
      <c r="D735" s="177" t="s">
        <v>146</v>
      </c>
      <c r="E735" s="189" t="s">
        <v>1</v>
      </c>
      <c r="F735" s="190" t="s">
        <v>742</v>
      </c>
      <c r="H735" s="191">
        <v>134.19999999999999</v>
      </c>
      <c r="I735" s="192"/>
      <c r="L735" s="188"/>
      <c r="M735" s="193"/>
      <c r="N735" s="194"/>
      <c r="O735" s="194"/>
      <c r="P735" s="194"/>
      <c r="Q735" s="194"/>
      <c r="R735" s="194"/>
      <c r="S735" s="194"/>
      <c r="T735" s="195"/>
      <c r="AT735" s="189" t="s">
        <v>146</v>
      </c>
      <c r="AU735" s="189" t="s">
        <v>89</v>
      </c>
      <c r="AV735" s="14" t="s">
        <v>89</v>
      </c>
      <c r="AW735" s="14" t="s">
        <v>33</v>
      </c>
      <c r="AX735" s="14" t="s">
        <v>78</v>
      </c>
      <c r="AY735" s="189" t="s">
        <v>136</v>
      </c>
    </row>
    <row r="736" spans="1:65" s="15" customFormat="1" ht="10.199999999999999">
      <c r="B736" s="196"/>
      <c r="D736" s="177" t="s">
        <v>146</v>
      </c>
      <c r="E736" s="197" t="s">
        <v>1</v>
      </c>
      <c r="F736" s="198" t="s">
        <v>149</v>
      </c>
      <c r="H736" s="199">
        <v>134.19999999999999</v>
      </c>
      <c r="I736" s="200"/>
      <c r="L736" s="196"/>
      <c r="M736" s="201"/>
      <c r="N736" s="202"/>
      <c r="O736" s="202"/>
      <c r="P736" s="202"/>
      <c r="Q736" s="202"/>
      <c r="R736" s="202"/>
      <c r="S736" s="202"/>
      <c r="T736" s="203"/>
      <c r="AT736" s="197" t="s">
        <v>146</v>
      </c>
      <c r="AU736" s="197" t="s">
        <v>89</v>
      </c>
      <c r="AV736" s="15" t="s">
        <v>142</v>
      </c>
      <c r="AW736" s="15" t="s">
        <v>33</v>
      </c>
      <c r="AX736" s="15" t="s">
        <v>86</v>
      </c>
      <c r="AY736" s="197" t="s">
        <v>136</v>
      </c>
    </row>
    <row r="737" spans="1:65" s="12" customFormat="1" ht="22.8" customHeight="1">
      <c r="B737" s="149"/>
      <c r="D737" s="150" t="s">
        <v>77</v>
      </c>
      <c r="E737" s="160" t="s">
        <v>204</v>
      </c>
      <c r="F737" s="160" t="s">
        <v>764</v>
      </c>
      <c r="I737" s="152"/>
      <c r="J737" s="161">
        <f>BK737</f>
        <v>0</v>
      </c>
      <c r="L737" s="149"/>
      <c r="M737" s="154"/>
      <c r="N737" s="155"/>
      <c r="O737" s="155"/>
      <c r="P737" s="156">
        <f>SUM(P738:P988)</f>
        <v>0</v>
      </c>
      <c r="Q737" s="155"/>
      <c r="R737" s="156">
        <f>SUM(R738:R988)</f>
        <v>194.89614431000001</v>
      </c>
      <c r="S737" s="155"/>
      <c r="T737" s="157">
        <f>SUM(T738:T988)</f>
        <v>352.7808</v>
      </c>
      <c r="AR737" s="150" t="s">
        <v>86</v>
      </c>
      <c r="AT737" s="158" t="s">
        <v>77</v>
      </c>
      <c r="AU737" s="158" t="s">
        <v>86</v>
      </c>
      <c r="AY737" s="150" t="s">
        <v>136</v>
      </c>
      <c r="BK737" s="159">
        <f>SUM(BK738:BK988)</f>
        <v>0</v>
      </c>
    </row>
    <row r="738" spans="1:65" s="2" customFormat="1" ht="16.5" customHeight="1">
      <c r="A738" s="33"/>
      <c r="B738" s="162"/>
      <c r="C738" s="163" t="s">
        <v>765</v>
      </c>
      <c r="D738" s="163" t="s">
        <v>138</v>
      </c>
      <c r="E738" s="164" t="s">
        <v>766</v>
      </c>
      <c r="F738" s="165" t="s">
        <v>767</v>
      </c>
      <c r="G738" s="166" t="s">
        <v>170</v>
      </c>
      <c r="H738" s="167">
        <v>561</v>
      </c>
      <c r="I738" s="168"/>
      <c r="J738" s="169">
        <f>ROUND(I738*H738,2)</f>
        <v>0</v>
      </c>
      <c r="K738" s="170"/>
      <c r="L738" s="34"/>
      <c r="M738" s="171" t="s">
        <v>1</v>
      </c>
      <c r="N738" s="172" t="s">
        <v>43</v>
      </c>
      <c r="O738" s="59"/>
      <c r="P738" s="173">
        <f>O738*H738</f>
        <v>0</v>
      </c>
      <c r="Q738" s="173">
        <v>0</v>
      </c>
      <c r="R738" s="173">
        <f>Q738*H738</f>
        <v>0</v>
      </c>
      <c r="S738" s="173">
        <v>0.32</v>
      </c>
      <c r="T738" s="174">
        <f>S738*H738</f>
        <v>179.52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75" t="s">
        <v>142</v>
      </c>
      <c r="AT738" s="175" t="s">
        <v>138</v>
      </c>
      <c r="AU738" s="175" t="s">
        <v>89</v>
      </c>
      <c r="AY738" s="18" t="s">
        <v>136</v>
      </c>
      <c r="BE738" s="176">
        <f>IF(N738="základní",J738,0)</f>
        <v>0</v>
      </c>
      <c r="BF738" s="176">
        <f>IF(N738="snížená",J738,0)</f>
        <v>0</v>
      </c>
      <c r="BG738" s="176">
        <f>IF(N738="zákl. přenesená",J738,0)</f>
        <v>0</v>
      </c>
      <c r="BH738" s="176">
        <f>IF(N738="sníž. přenesená",J738,0)</f>
        <v>0</v>
      </c>
      <c r="BI738" s="176">
        <f>IF(N738="nulová",J738,0)</f>
        <v>0</v>
      </c>
      <c r="BJ738" s="18" t="s">
        <v>86</v>
      </c>
      <c r="BK738" s="176">
        <f>ROUND(I738*H738,2)</f>
        <v>0</v>
      </c>
      <c r="BL738" s="18" t="s">
        <v>142</v>
      </c>
      <c r="BM738" s="175" t="s">
        <v>768</v>
      </c>
    </row>
    <row r="739" spans="1:65" s="2" customFormat="1" ht="10.199999999999999">
      <c r="A739" s="33"/>
      <c r="B739" s="34"/>
      <c r="C739" s="33"/>
      <c r="D739" s="177" t="s">
        <v>144</v>
      </c>
      <c r="E739" s="33"/>
      <c r="F739" s="178" t="s">
        <v>769</v>
      </c>
      <c r="G739" s="33"/>
      <c r="H739" s="33"/>
      <c r="I739" s="97"/>
      <c r="J739" s="33"/>
      <c r="K739" s="33"/>
      <c r="L739" s="34"/>
      <c r="M739" s="179"/>
      <c r="N739" s="180"/>
      <c r="O739" s="59"/>
      <c r="P739" s="59"/>
      <c r="Q739" s="59"/>
      <c r="R739" s="59"/>
      <c r="S739" s="59"/>
      <c r="T739" s="60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T739" s="18" t="s">
        <v>144</v>
      </c>
      <c r="AU739" s="18" t="s">
        <v>89</v>
      </c>
    </row>
    <row r="740" spans="1:65" s="13" customFormat="1" ht="10.199999999999999">
      <c r="B740" s="181"/>
      <c r="D740" s="177" t="s">
        <v>146</v>
      </c>
      <c r="E740" s="182" t="s">
        <v>1</v>
      </c>
      <c r="F740" s="183" t="s">
        <v>147</v>
      </c>
      <c r="H740" s="182" t="s">
        <v>1</v>
      </c>
      <c r="I740" s="184"/>
      <c r="L740" s="181"/>
      <c r="M740" s="185"/>
      <c r="N740" s="186"/>
      <c r="O740" s="186"/>
      <c r="P740" s="186"/>
      <c r="Q740" s="186"/>
      <c r="R740" s="186"/>
      <c r="S740" s="186"/>
      <c r="T740" s="187"/>
      <c r="AT740" s="182" t="s">
        <v>146</v>
      </c>
      <c r="AU740" s="182" t="s">
        <v>89</v>
      </c>
      <c r="AV740" s="13" t="s">
        <v>86</v>
      </c>
      <c r="AW740" s="13" t="s">
        <v>33</v>
      </c>
      <c r="AX740" s="13" t="s">
        <v>78</v>
      </c>
      <c r="AY740" s="182" t="s">
        <v>136</v>
      </c>
    </row>
    <row r="741" spans="1:65" s="14" customFormat="1" ht="10.199999999999999">
      <c r="B741" s="188"/>
      <c r="D741" s="177" t="s">
        <v>146</v>
      </c>
      <c r="E741" s="189" t="s">
        <v>1</v>
      </c>
      <c r="F741" s="190" t="s">
        <v>770</v>
      </c>
      <c r="H741" s="191">
        <v>97</v>
      </c>
      <c r="I741" s="192"/>
      <c r="L741" s="188"/>
      <c r="M741" s="193"/>
      <c r="N741" s="194"/>
      <c r="O741" s="194"/>
      <c r="P741" s="194"/>
      <c r="Q741" s="194"/>
      <c r="R741" s="194"/>
      <c r="S741" s="194"/>
      <c r="T741" s="195"/>
      <c r="AT741" s="189" t="s">
        <v>146</v>
      </c>
      <c r="AU741" s="189" t="s">
        <v>89</v>
      </c>
      <c r="AV741" s="14" t="s">
        <v>89</v>
      </c>
      <c r="AW741" s="14" t="s">
        <v>33</v>
      </c>
      <c r="AX741" s="14" t="s">
        <v>78</v>
      </c>
      <c r="AY741" s="189" t="s">
        <v>136</v>
      </c>
    </row>
    <row r="742" spans="1:65" s="14" customFormat="1" ht="10.199999999999999">
      <c r="B742" s="188"/>
      <c r="D742" s="177" t="s">
        <v>146</v>
      </c>
      <c r="E742" s="189" t="s">
        <v>1</v>
      </c>
      <c r="F742" s="190" t="s">
        <v>771</v>
      </c>
      <c r="H742" s="191">
        <v>464</v>
      </c>
      <c r="I742" s="192"/>
      <c r="L742" s="188"/>
      <c r="M742" s="193"/>
      <c r="N742" s="194"/>
      <c r="O742" s="194"/>
      <c r="P742" s="194"/>
      <c r="Q742" s="194"/>
      <c r="R742" s="194"/>
      <c r="S742" s="194"/>
      <c r="T742" s="195"/>
      <c r="AT742" s="189" t="s">
        <v>146</v>
      </c>
      <c r="AU742" s="189" t="s">
        <v>89</v>
      </c>
      <c r="AV742" s="14" t="s">
        <v>89</v>
      </c>
      <c r="AW742" s="14" t="s">
        <v>33</v>
      </c>
      <c r="AX742" s="14" t="s">
        <v>78</v>
      </c>
      <c r="AY742" s="189" t="s">
        <v>136</v>
      </c>
    </row>
    <row r="743" spans="1:65" s="15" customFormat="1" ht="10.199999999999999">
      <c r="B743" s="196"/>
      <c r="D743" s="177" t="s">
        <v>146</v>
      </c>
      <c r="E743" s="197" t="s">
        <v>1</v>
      </c>
      <c r="F743" s="198" t="s">
        <v>149</v>
      </c>
      <c r="H743" s="199">
        <v>561</v>
      </c>
      <c r="I743" s="200"/>
      <c r="L743" s="196"/>
      <c r="M743" s="201"/>
      <c r="N743" s="202"/>
      <c r="O743" s="202"/>
      <c r="P743" s="202"/>
      <c r="Q743" s="202"/>
      <c r="R743" s="202"/>
      <c r="S743" s="202"/>
      <c r="T743" s="203"/>
      <c r="AT743" s="197" t="s">
        <v>146</v>
      </c>
      <c r="AU743" s="197" t="s">
        <v>89</v>
      </c>
      <c r="AV743" s="15" t="s">
        <v>142</v>
      </c>
      <c r="AW743" s="15" t="s">
        <v>33</v>
      </c>
      <c r="AX743" s="15" t="s">
        <v>86</v>
      </c>
      <c r="AY743" s="197" t="s">
        <v>136</v>
      </c>
    </row>
    <row r="744" spans="1:65" s="2" customFormat="1" ht="16.5" customHeight="1">
      <c r="A744" s="33"/>
      <c r="B744" s="162"/>
      <c r="C744" s="163" t="s">
        <v>772</v>
      </c>
      <c r="D744" s="163" t="s">
        <v>138</v>
      </c>
      <c r="E744" s="164" t="s">
        <v>773</v>
      </c>
      <c r="F744" s="165" t="s">
        <v>774</v>
      </c>
      <c r="G744" s="166" t="s">
        <v>170</v>
      </c>
      <c r="H744" s="167">
        <v>189</v>
      </c>
      <c r="I744" s="168"/>
      <c r="J744" s="169">
        <f>ROUND(I744*H744,2)</f>
        <v>0</v>
      </c>
      <c r="K744" s="170"/>
      <c r="L744" s="34"/>
      <c r="M744" s="171" t="s">
        <v>1</v>
      </c>
      <c r="N744" s="172" t="s">
        <v>43</v>
      </c>
      <c r="O744" s="59"/>
      <c r="P744" s="173">
        <f>O744*H744</f>
        <v>0</v>
      </c>
      <c r="Q744" s="173">
        <v>0</v>
      </c>
      <c r="R744" s="173">
        <f>Q744*H744</f>
        <v>0</v>
      </c>
      <c r="S744" s="173">
        <v>0.7</v>
      </c>
      <c r="T744" s="174">
        <f>S744*H744</f>
        <v>132.29999999999998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75" t="s">
        <v>142</v>
      </c>
      <c r="AT744" s="175" t="s">
        <v>138</v>
      </c>
      <c r="AU744" s="175" t="s">
        <v>89</v>
      </c>
      <c r="AY744" s="18" t="s">
        <v>136</v>
      </c>
      <c r="BE744" s="176">
        <f>IF(N744="základní",J744,0)</f>
        <v>0</v>
      </c>
      <c r="BF744" s="176">
        <f>IF(N744="snížená",J744,0)</f>
        <v>0</v>
      </c>
      <c r="BG744" s="176">
        <f>IF(N744="zákl. přenesená",J744,0)</f>
        <v>0</v>
      </c>
      <c r="BH744" s="176">
        <f>IF(N744="sníž. přenesená",J744,0)</f>
        <v>0</v>
      </c>
      <c r="BI744" s="176">
        <f>IF(N744="nulová",J744,0)</f>
        <v>0</v>
      </c>
      <c r="BJ744" s="18" t="s">
        <v>86</v>
      </c>
      <c r="BK744" s="176">
        <f>ROUND(I744*H744,2)</f>
        <v>0</v>
      </c>
      <c r="BL744" s="18" t="s">
        <v>142</v>
      </c>
      <c r="BM744" s="175" t="s">
        <v>775</v>
      </c>
    </row>
    <row r="745" spans="1:65" s="2" customFormat="1" ht="10.199999999999999">
      <c r="A745" s="33"/>
      <c r="B745" s="34"/>
      <c r="C745" s="33"/>
      <c r="D745" s="177" t="s">
        <v>144</v>
      </c>
      <c r="E745" s="33"/>
      <c r="F745" s="178" t="s">
        <v>776</v>
      </c>
      <c r="G745" s="33"/>
      <c r="H745" s="33"/>
      <c r="I745" s="97"/>
      <c r="J745" s="33"/>
      <c r="K745" s="33"/>
      <c r="L745" s="34"/>
      <c r="M745" s="179"/>
      <c r="N745" s="180"/>
      <c r="O745" s="59"/>
      <c r="P745" s="59"/>
      <c r="Q745" s="59"/>
      <c r="R745" s="59"/>
      <c r="S745" s="59"/>
      <c r="T745" s="60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T745" s="18" t="s">
        <v>144</v>
      </c>
      <c r="AU745" s="18" t="s">
        <v>89</v>
      </c>
    </row>
    <row r="746" spans="1:65" s="13" customFormat="1" ht="10.199999999999999">
      <c r="B746" s="181"/>
      <c r="D746" s="177" t="s">
        <v>146</v>
      </c>
      <c r="E746" s="182" t="s">
        <v>1</v>
      </c>
      <c r="F746" s="183" t="s">
        <v>147</v>
      </c>
      <c r="H746" s="182" t="s">
        <v>1</v>
      </c>
      <c r="I746" s="184"/>
      <c r="L746" s="181"/>
      <c r="M746" s="185"/>
      <c r="N746" s="186"/>
      <c r="O746" s="186"/>
      <c r="P746" s="186"/>
      <c r="Q746" s="186"/>
      <c r="R746" s="186"/>
      <c r="S746" s="186"/>
      <c r="T746" s="187"/>
      <c r="AT746" s="182" t="s">
        <v>146</v>
      </c>
      <c r="AU746" s="182" t="s">
        <v>89</v>
      </c>
      <c r="AV746" s="13" t="s">
        <v>86</v>
      </c>
      <c r="AW746" s="13" t="s">
        <v>33</v>
      </c>
      <c r="AX746" s="13" t="s">
        <v>78</v>
      </c>
      <c r="AY746" s="182" t="s">
        <v>136</v>
      </c>
    </row>
    <row r="747" spans="1:65" s="14" customFormat="1" ht="10.199999999999999">
      <c r="B747" s="188"/>
      <c r="D747" s="177" t="s">
        <v>146</v>
      </c>
      <c r="E747" s="189" t="s">
        <v>1</v>
      </c>
      <c r="F747" s="190" t="s">
        <v>777</v>
      </c>
      <c r="H747" s="191">
        <v>189</v>
      </c>
      <c r="I747" s="192"/>
      <c r="L747" s="188"/>
      <c r="M747" s="193"/>
      <c r="N747" s="194"/>
      <c r="O747" s="194"/>
      <c r="P747" s="194"/>
      <c r="Q747" s="194"/>
      <c r="R747" s="194"/>
      <c r="S747" s="194"/>
      <c r="T747" s="195"/>
      <c r="AT747" s="189" t="s">
        <v>146</v>
      </c>
      <c r="AU747" s="189" t="s">
        <v>89</v>
      </c>
      <c r="AV747" s="14" t="s">
        <v>89</v>
      </c>
      <c r="AW747" s="14" t="s">
        <v>33</v>
      </c>
      <c r="AX747" s="14" t="s">
        <v>78</v>
      </c>
      <c r="AY747" s="189" t="s">
        <v>136</v>
      </c>
    </row>
    <row r="748" spans="1:65" s="15" customFormat="1" ht="10.199999999999999">
      <c r="B748" s="196"/>
      <c r="D748" s="177" t="s">
        <v>146</v>
      </c>
      <c r="E748" s="197" t="s">
        <v>1</v>
      </c>
      <c r="F748" s="198" t="s">
        <v>149</v>
      </c>
      <c r="H748" s="199">
        <v>189</v>
      </c>
      <c r="I748" s="200"/>
      <c r="L748" s="196"/>
      <c r="M748" s="201"/>
      <c r="N748" s="202"/>
      <c r="O748" s="202"/>
      <c r="P748" s="202"/>
      <c r="Q748" s="202"/>
      <c r="R748" s="202"/>
      <c r="S748" s="202"/>
      <c r="T748" s="203"/>
      <c r="AT748" s="197" t="s">
        <v>146</v>
      </c>
      <c r="AU748" s="197" t="s">
        <v>89</v>
      </c>
      <c r="AV748" s="15" t="s">
        <v>142</v>
      </c>
      <c r="AW748" s="15" t="s">
        <v>33</v>
      </c>
      <c r="AX748" s="15" t="s">
        <v>86</v>
      </c>
      <c r="AY748" s="197" t="s">
        <v>136</v>
      </c>
    </row>
    <row r="749" spans="1:65" s="2" customFormat="1" ht="16.5" customHeight="1">
      <c r="A749" s="33"/>
      <c r="B749" s="162"/>
      <c r="C749" s="163" t="s">
        <v>778</v>
      </c>
      <c r="D749" s="163" t="s">
        <v>138</v>
      </c>
      <c r="E749" s="164" t="s">
        <v>779</v>
      </c>
      <c r="F749" s="165" t="s">
        <v>780</v>
      </c>
      <c r="G749" s="166" t="s">
        <v>170</v>
      </c>
      <c r="H749" s="167">
        <v>13.2</v>
      </c>
      <c r="I749" s="168"/>
      <c r="J749" s="169">
        <f>ROUND(I749*H749,2)</f>
        <v>0</v>
      </c>
      <c r="K749" s="170"/>
      <c r="L749" s="34"/>
      <c r="M749" s="171" t="s">
        <v>1</v>
      </c>
      <c r="N749" s="172" t="s">
        <v>43</v>
      </c>
      <c r="O749" s="59"/>
      <c r="P749" s="173">
        <f>O749*H749</f>
        <v>0</v>
      </c>
      <c r="Q749" s="173">
        <v>0</v>
      </c>
      <c r="R749" s="173">
        <f>Q749*H749</f>
        <v>0</v>
      </c>
      <c r="S749" s="173">
        <v>1.3</v>
      </c>
      <c r="T749" s="174">
        <f>S749*H749</f>
        <v>17.16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75" t="s">
        <v>142</v>
      </c>
      <c r="AT749" s="175" t="s">
        <v>138</v>
      </c>
      <c r="AU749" s="175" t="s">
        <v>89</v>
      </c>
      <c r="AY749" s="18" t="s">
        <v>136</v>
      </c>
      <c r="BE749" s="176">
        <f>IF(N749="základní",J749,0)</f>
        <v>0</v>
      </c>
      <c r="BF749" s="176">
        <f>IF(N749="snížená",J749,0)</f>
        <v>0</v>
      </c>
      <c r="BG749" s="176">
        <f>IF(N749="zákl. přenesená",J749,0)</f>
        <v>0</v>
      </c>
      <c r="BH749" s="176">
        <f>IF(N749="sníž. přenesená",J749,0)</f>
        <v>0</v>
      </c>
      <c r="BI749" s="176">
        <f>IF(N749="nulová",J749,0)</f>
        <v>0</v>
      </c>
      <c r="BJ749" s="18" t="s">
        <v>86</v>
      </c>
      <c r="BK749" s="176">
        <f>ROUND(I749*H749,2)</f>
        <v>0</v>
      </c>
      <c r="BL749" s="18" t="s">
        <v>142</v>
      </c>
      <c r="BM749" s="175" t="s">
        <v>781</v>
      </c>
    </row>
    <row r="750" spans="1:65" s="2" customFormat="1" ht="10.199999999999999">
      <c r="A750" s="33"/>
      <c r="B750" s="34"/>
      <c r="C750" s="33"/>
      <c r="D750" s="177" t="s">
        <v>144</v>
      </c>
      <c r="E750" s="33"/>
      <c r="F750" s="178" t="s">
        <v>782</v>
      </c>
      <c r="G750" s="33"/>
      <c r="H750" s="33"/>
      <c r="I750" s="97"/>
      <c r="J750" s="33"/>
      <c r="K750" s="33"/>
      <c r="L750" s="34"/>
      <c r="M750" s="179"/>
      <c r="N750" s="180"/>
      <c r="O750" s="59"/>
      <c r="P750" s="59"/>
      <c r="Q750" s="59"/>
      <c r="R750" s="59"/>
      <c r="S750" s="59"/>
      <c r="T750" s="60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T750" s="18" t="s">
        <v>144</v>
      </c>
      <c r="AU750" s="18" t="s">
        <v>89</v>
      </c>
    </row>
    <row r="751" spans="1:65" s="13" customFormat="1" ht="10.199999999999999">
      <c r="B751" s="181"/>
      <c r="D751" s="177" t="s">
        <v>146</v>
      </c>
      <c r="E751" s="182" t="s">
        <v>1</v>
      </c>
      <c r="F751" s="183" t="s">
        <v>783</v>
      </c>
      <c r="H751" s="182" t="s">
        <v>1</v>
      </c>
      <c r="I751" s="184"/>
      <c r="L751" s="181"/>
      <c r="M751" s="185"/>
      <c r="N751" s="186"/>
      <c r="O751" s="186"/>
      <c r="P751" s="186"/>
      <c r="Q751" s="186"/>
      <c r="R751" s="186"/>
      <c r="S751" s="186"/>
      <c r="T751" s="187"/>
      <c r="AT751" s="182" t="s">
        <v>146</v>
      </c>
      <c r="AU751" s="182" t="s">
        <v>89</v>
      </c>
      <c r="AV751" s="13" t="s">
        <v>86</v>
      </c>
      <c r="AW751" s="13" t="s">
        <v>33</v>
      </c>
      <c r="AX751" s="13" t="s">
        <v>78</v>
      </c>
      <c r="AY751" s="182" t="s">
        <v>136</v>
      </c>
    </row>
    <row r="752" spans="1:65" s="14" customFormat="1" ht="10.199999999999999">
      <c r="B752" s="188"/>
      <c r="D752" s="177" t="s">
        <v>146</v>
      </c>
      <c r="E752" s="189" t="s">
        <v>1</v>
      </c>
      <c r="F752" s="190" t="s">
        <v>784</v>
      </c>
      <c r="H752" s="191">
        <v>13.2</v>
      </c>
      <c r="I752" s="192"/>
      <c r="L752" s="188"/>
      <c r="M752" s="193"/>
      <c r="N752" s="194"/>
      <c r="O752" s="194"/>
      <c r="P752" s="194"/>
      <c r="Q752" s="194"/>
      <c r="R752" s="194"/>
      <c r="S752" s="194"/>
      <c r="T752" s="195"/>
      <c r="AT752" s="189" t="s">
        <v>146</v>
      </c>
      <c r="AU752" s="189" t="s">
        <v>89</v>
      </c>
      <c r="AV752" s="14" t="s">
        <v>89</v>
      </c>
      <c r="AW752" s="14" t="s">
        <v>33</v>
      </c>
      <c r="AX752" s="14" t="s">
        <v>78</v>
      </c>
      <c r="AY752" s="189" t="s">
        <v>136</v>
      </c>
    </row>
    <row r="753" spans="1:65" s="15" customFormat="1" ht="10.199999999999999">
      <c r="B753" s="196"/>
      <c r="D753" s="177" t="s">
        <v>146</v>
      </c>
      <c r="E753" s="197" t="s">
        <v>1</v>
      </c>
      <c r="F753" s="198" t="s">
        <v>149</v>
      </c>
      <c r="H753" s="199">
        <v>13.2</v>
      </c>
      <c r="I753" s="200"/>
      <c r="L753" s="196"/>
      <c r="M753" s="201"/>
      <c r="N753" s="202"/>
      <c r="O753" s="202"/>
      <c r="P753" s="202"/>
      <c r="Q753" s="202"/>
      <c r="R753" s="202"/>
      <c r="S753" s="202"/>
      <c r="T753" s="203"/>
      <c r="AT753" s="197" t="s">
        <v>146</v>
      </c>
      <c r="AU753" s="197" t="s">
        <v>89</v>
      </c>
      <c r="AV753" s="15" t="s">
        <v>142</v>
      </c>
      <c r="AW753" s="15" t="s">
        <v>33</v>
      </c>
      <c r="AX753" s="15" t="s">
        <v>86</v>
      </c>
      <c r="AY753" s="197" t="s">
        <v>136</v>
      </c>
    </row>
    <row r="754" spans="1:65" s="2" customFormat="1" ht="16.5" customHeight="1">
      <c r="A754" s="33"/>
      <c r="B754" s="162"/>
      <c r="C754" s="163" t="s">
        <v>785</v>
      </c>
      <c r="D754" s="163" t="s">
        <v>138</v>
      </c>
      <c r="E754" s="164" t="s">
        <v>786</v>
      </c>
      <c r="F754" s="165" t="s">
        <v>787</v>
      </c>
      <c r="G754" s="166" t="s">
        <v>170</v>
      </c>
      <c r="H754" s="167">
        <v>1</v>
      </c>
      <c r="I754" s="168"/>
      <c r="J754" s="169">
        <f>ROUND(I754*H754,2)</f>
        <v>0</v>
      </c>
      <c r="K754" s="170"/>
      <c r="L754" s="34"/>
      <c r="M754" s="171" t="s">
        <v>1</v>
      </c>
      <c r="N754" s="172" t="s">
        <v>43</v>
      </c>
      <c r="O754" s="59"/>
      <c r="P754" s="173">
        <f>O754*H754</f>
        <v>0</v>
      </c>
      <c r="Q754" s="173">
        <v>2.0000000000000002E-5</v>
      </c>
      <c r="R754" s="173">
        <f>Q754*H754</f>
        <v>2.0000000000000002E-5</v>
      </c>
      <c r="S754" s="173">
        <v>0</v>
      </c>
      <c r="T754" s="174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175" t="s">
        <v>142</v>
      </c>
      <c r="AT754" s="175" t="s">
        <v>138</v>
      </c>
      <c r="AU754" s="175" t="s">
        <v>89</v>
      </c>
      <c r="AY754" s="18" t="s">
        <v>136</v>
      </c>
      <c r="BE754" s="176">
        <f>IF(N754="základní",J754,0)</f>
        <v>0</v>
      </c>
      <c r="BF754" s="176">
        <f>IF(N754="snížená",J754,0)</f>
        <v>0</v>
      </c>
      <c r="BG754" s="176">
        <f>IF(N754="zákl. přenesená",J754,0)</f>
        <v>0</v>
      </c>
      <c r="BH754" s="176">
        <f>IF(N754="sníž. přenesená",J754,0)</f>
        <v>0</v>
      </c>
      <c r="BI754" s="176">
        <f>IF(N754="nulová",J754,0)</f>
        <v>0</v>
      </c>
      <c r="BJ754" s="18" t="s">
        <v>86</v>
      </c>
      <c r="BK754" s="176">
        <f>ROUND(I754*H754,2)</f>
        <v>0</v>
      </c>
      <c r="BL754" s="18" t="s">
        <v>142</v>
      </c>
      <c r="BM754" s="175" t="s">
        <v>788</v>
      </c>
    </row>
    <row r="755" spans="1:65" s="2" customFormat="1" ht="19.2">
      <c r="A755" s="33"/>
      <c r="B755" s="34"/>
      <c r="C755" s="33"/>
      <c r="D755" s="177" t="s">
        <v>144</v>
      </c>
      <c r="E755" s="33"/>
      <c r="F755" s="178" t="s">
        <v>789</v>
      </c>
      <c r="G755" s="33"/>
      <c r="H755" s="33"/>
      <c r="I755" s="97"/>
      <c r="J755" s="33"/>
      <c r="K755" s="33"/>
      <c r="L755" s="34"/>
      <c r="M755" s="179"/>
      <c r="N755" s="180"/>
      <c r="O755" s="59"/>
      <c r="P755" s="59"/>
      <c r="Q755" s="59"/>
      <c r="R755" s="59"/>
      <c r="S755" s="59"/>
      <c r="T755" s="60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T755" s="18" t="s">
        <v>144</v>
      </c>
      <c r="AU755" s="18" t="s">
        <v>89</v>
      </c>
    </row>
    <row r="756" spans="1:65" s="13" customFormat="1" ht="10.199999999999999">
      <c r="B756" s="181"/>
      <c r="D756" s="177" t="s">
        <v>146</v>
      </c>
      <c r="E756" s="182" t="s">
        <v>1</v>
      </c>
      <c r="F756" s="183" t="s">
        <v>622</v>
      </c>
      <c r="H756" s="182" t="s">
        <v>1</v>
      </c>
      <c r="I756" s="184"/>
      <c r="L756" s="181"/>
      <c r="M756" s="185"/>
      <c r="N756" s="186"/>
      <c r="O756" s="186"/>
      <c r="P756" s="186"/>
      <c r="Q756" s="186"/>
      <c r="R756" s="186"/>
      <c r="S756" s="186"/>
      <c r="T756" s="187"/>
      <c r="AT756" s="182" t="s">
        <v>146</v>
      </c>
      <c r="AU756" s="182" t="s">
        <v>89</v>
      </c>
      <c r="AV756" s="13" t="s">
        <v>86</v>
      </c>
      <c r="AW756" s="13" t="s">
        <v>33</v>
      </c>
      <c r="AX756" s="13" t="s">
        <v>78</v>
      </c>
      <c r="AY756" s="182" t="s">
        <v>136</v>
      </c>
    </row>
    <row r="757" spans="1:65" s="14" customFormat="1" ht="10.199999999999999">
      <c r="B757" s="188"/>
      <c r="D757" s="177" t="s">
        <v>146</v>
      </c>
      <c r="E757" s="189" t="s">
        <v>1</v>
      </c>
      <c r="F757" s="190" t="s">
        <v>608</v>
      </c>
      <c r="H757" s="191">
        <v>1</v>
      </c>
      <c r="I757" s="192"/>
      <c r="L757" s="188"/>
      <c r="M757" s="193"/>
      <c r="N757" s="194"/>
      <c r="O757" s="194"/>
      <c r="P757" s="194"/>
      <c r="Q757" s="194"/>
      <c r="R757" s="194"/>
      <c r="S757" s="194"/>
      <c r="T757" s="195"/>
      <c r="AT757" s="189" t="s">
        <v>146</v>
      </c>
      <c r="AU757" s="189" t="s">
        <v>89</v>
      </c>
      <c r="AV757" s="14" t="s">
        <v>89</v>
      </c>
      <c r="AW757" s="14" t="s">
        <v>33</v>
      </c>
      <c r="AX757" s="14" t="s">
        <v>86</v>
      </c>
      <c r="AY757" s="189" t="s">
        <v>136</v>
      </c>
    </row>
    <row r="758" spans="1:65" s="2" customFormat="1" ht="16.5" customHeight="1">
      <c r="A758" s="33"/>
      <c r="B758" s="162"/>
      <c r="C758" s="212" t="s">
        <v>790</v>
      </c>
      <c r="D758" s="212" t="s">
        <v>517</v>
      </c>
      <c r="E758" s="213" t="s">
        <v>791</v>
      </c>
      <c r="F758" s="214" t="s">
        <v>792</v>
      </c>
      <c r="G758" s="215" t="s">
        <v>170</v>
      </c>
      <c r="H758" s="216">
        <v>1.01</v>
      </c>
      <c r="I758" s="217"/>
      <c r="J758" s="218">
        <f>ROUND(I758*H758,2)</f>
        <v>0</v>
      </c>
      <c r="K758" s="219"/>
      <c r="L758" s="220"/>
      <c r="M758" s="221" t="s">
        <v>1</v>
      </c>
      <c r="N758" s="222" t="s">
        <v>43</v>
      </c>
      <c r="O758" s="59"/>
      <c r="P758" s="173">
        <f>O758*H758</f>
        <v>0</v>
      </c>
      <c r="Q758" s="173">
        <v>0.98</v>
      </c>
      <c r="R758" s="173">
        <f>Q758*H758</f>
        <v>0.98980000000000001</v>
      </c>
      <c r="S758" s="173">
        <v>0</v>
      </c>
      <c r="T758" s="174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75" t="s">
        <v>204</v>
      </c>
      <c r="AT758" s="175" t="s">
        <v>517</v>
      </c>
      <c r="AU758" s="175" t="s">
        <v>89</v>
      </c>
      <c r="AY758" s="18" t="s">
        <v>136</v>
      </c>
      <c r="BE758" s="176">
        <f>IF(N758="základní",J758,0)</f>
        <v>0</v>
      </c>
      <c r="BF758" s="176">
        <f>IF(N758="snížená",J758,0)</f>
        <v>0</v>
      </c>
      <c r="BG758" s="176">
        <f>IF(N758="zákl. přenesená",J758,0)</f>
        <v>0</v>
      </c>
      <c r="BH758" s="176">
        <f>IF(N758="sníž. přenesená",J758,0)</f>
        <v>0</v>
      </c>
      <c r="BI758" s="176">
        <f>IF(N758="nulová",J758,0)</f>
        <v>0</v>
      </c>
      <c r="BJ758" s="18" t="s">
        <v>86</v>
      </c>
      <c r="BK758" s="176">
        <f>ROUND(I758*H758,2)</f>
        <v>0</v>
      </c>
      <c r="BL758" s="18" t="s">
        <v>142</v>
      </c>
      <c r="BM758" s="175" t="s">
        <v>793</v>
      </c>
    </row>
    <row r="759" spans="1:65" s="2" customFormat="1" ht="10.199999999999999">
      <c r="A759" s="33"/>
      <c r="B759" s="34"/>
      <c r="C759" s="33"/>
      <c r="D759" s="177" t="s">
        <v>144</v>
      </c>
      <c r="E759" s="33"/>
      <c r="F759" s="178" t="s">
        <v>792</v>
      </c>
      <c r="G759" s="33"/>
      <c r="H759" s="33"/>
      <c r="I759" s="97"/>
      <c r="J759" s="33"/>
      <c r="K759" s="33"/>
      <c r="L759" s="34"/>
      <c r="M759" s="179"/>
      <c r="N759" s="180"/>
      <c r="O759" s="59"/>
      <c r="P759" s="59"/>
      <c r="Q759" s="59"/>
      <c r="R759" s="59"/>
      <c r="S759" s="59"/>
      <c r="T759" s="60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T759" s="18" t="s">
        <v>144</v>
      </c>
      <c r="AU759" s="18" t="s">
        <v>89</v>
      </c>
    </row>
    <row r="760" spans="1:65" s="14" customFormat="1" ht="10.199999999999999">
      <c r="B760" s="188"/>
      <c r="D760" s="177" t="s">
        <v>146</v>
      </c>
      <c r="E760" s="189" t="s">
        <v>1</v>
      </c>
      <c r="F760" s="190" t="s">
        <v>608</v>
      </c>
      <c r="H760" s="191">
        <v>1</v>
      </c>
      <c r="I760" s="192"/>
      <c r="L760" s="188"/>
      <c r="M760" s="193"/>
      <c r="N760" s="194"/>
      <c r="O760" s="194"/>
      <c r="P760" s="194"/>
      <c r="Q760" s="194"/>
      <c r="R760" s="194"/>
      <c r="S760" s="194"/>
      <c r="T760" s="195"/>
      <c r="AT760" s="189" t="s">
        <v>146</v>
      </c>
      <c r="AU760" s="189" t="s">
        <v>89</v>
      </c>
      <c r="AV760" s="14" t="s">
        <v>89</v>
      </c>
      <c r="AW760" s="14" t="s">
        <v>33</v>
      </c>
      <c r="AX760" s="14" t="s">
        <v>86</v>
      </c>
      <c r="AY760" s="189" t="s">
        <v>136</v>
      </c>
    </row>
    <row r="761" spans="1:65" s="14" customFormat="1" ht="10.199999999999999">
      <c r="B761" s="188"/>
      <c r="D761" s="177" t="s">
        <v>146</v>
      </c>
      <c r="F761" s="190" t="s">
        <v>794</v>
      </c>
      <c r="H761" s="191">
        <v>1.01</v>
      </c>
      <c r="I761" s="192"/>
      <c r="L761" s="188"/>
      <c r="M761" s="193"/>
      <c r="N761" s="194"/>
      <c r="O761" s="194"/>
      <c r="P761" s="194"/>
      <c r="Q761" s="194"/>
      <c r="R761" s="194"/>
      <c r="S761" s="194"/>
      <c r="T761" s="195"/>
      <c r="AT761" s="189" t="s">
        <v>146</v>
      </c>
      <c r="AU761" s="189" t="s">
        <v>89</v>
      </c>
      <c r="AV761" s="14" t="s">
        <v>89</v>
      </c>
      <c r="AW761" s="14" t="s">
        <v>3</v>
      </c>
      <c r="AX761" s="14" t="s">
        <v>86</v>
      </c>
      <c r="AY761" s="189" t="s">
        <v>136</v>
      </c>
    </row>
    <row r="762" spans="1:65" s="2" customFormat="1" ht="16.5" customHeight="1">
      <c r="A762" s="33"/>
      <c r="B762" s="162"/>
      <c r="C762" s="163" t="s">
        <v>795</v>
      </c>
      <c r="D762" s="163" t="s">
        <v>138</v>
      </c>
      <c r="E762" s="164" t="s">
        <v>796</v>
      </c>
      <c r="F762" s="165" t="s">
        <v>797</v>
      </c>
      <c r="G762" s="166" t="s">
        <v>170</v>
      </c>
      <c r="H762" s="167">
        <v>16.3</v>
      </c>
      <c r="I762" s="168"/>
      <c r="J762" s="169">
        <f>ROUND(I762*H762,2)</f>
        <v>0</v>
      </c>
      <c r="K762" s="170"/>
      <c r="L762" s="34"/>
      <c r="M762" s="171" t="s">
        <v>1</v>
      </c>
      <c r="N762" s="172" t="s">
        <v>43</v>
      </c>
      <c r="O762" s="59"/>
      <c r="P762" s="173">
        <f>O762*H762</f>
        <v>0</v>
      </c>
      <c r="Q762" s="173">
        <v>0</v>
      </c>
      <c r="R762" s="173">
        <f>Q762*H762</f>
        <v>0</v>
      </c>
      <c r="S762" s="173">
        <v>0.84</v>
      </c>
      <c r="T762" s="174">
        <f>S762*H762</f>
        <v>13.692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75" t="s">
        <v>142</v>
      </c>
      <c r="AT762" s="175" t="s">
        <v>138</v>
      </c>
      <c r="AU762" s="175" t="s">
        <v>89</v>
      </c>
      <c r="AY762" s="18" t="s">
        <v>136</v>
      </c>
      <c r="BE762" s="176">
        <f>IF(N762="základní",J762,0)</f>
        <v>0</v>
      </c>
      <c r="BF762" s="176">
        <f>IF(N762="snížená",J762,0)</f>
        <v>0</v>
      </c>
      <c r="BG762" s="176">
        <f>IF(N762="zákl. přenesená",J762,0)</f>
        <v>0</v>
      </c>
      <c r="BH762" s="176">
        <f>IF(N762="sníž. přenesená",J762,0)</f>
        <v>0</v>
      </c>
      <c r="BI762" s="176">
        <f>IF(N762="nulová",J762,0)</f>
        <v>0</v>
      </c>
      <c r="BJ762" s="18" t="s">
        <v>86</v>
      </c>
      <c r="BK762" s="176">
        <f>ROUND(I762*H762,2)</f>
        <v>0</v>
      </c>
      <c r="BL762" s="18" t="s">
        <v>142</v>
      </c>
      <c r="BM762" s="175" t="s">
        <v>798</v>
      </c>
    </row>
    <row r="763" spans="1:65" s="2" customFormat="1" ht="10.199999999999999">
      <c r="A763" s="33"/>
      <c r="B763" s="34"/>
      <c r="C763" s="33"/>
      <c r="D763" s="177" t="s">
        <v>144</v>
      </c>
      <c r="E763" s="33"/>
      <c r="F763" s="178" t="s">
        <v>799</v>
      </c>
      <c r="G763" s="33"/>
      <c r="H763" s="33"/>
      <c r="I763" s="97"/>
      <c r="J763" s="33"/>
      <c r="K763" s="33"/>
      <c r="L763" s="34"/>
      <c r="M763" s="179"/>
      <c r="N763" s="180"/>
      <c r="O763" s="59"/>
      <c r="P763" s="59"/>
      <c r="Q763" s="59"/>
      <c r="R763" s="59"/>
      <c r="S763" s="59"/>
      <c r="T763" s="60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T763" s="18" t="s">
        <v>144</v>
      </c>
      <c r="AU763" s="18" t="s">
        <v>89</v>
      </c>
    </row>
    <row r="764" spans="1:65" s="13" customFormat="1" ht="10.199999999999999">
      <c r="B764" s="181"/>
      <c r="D764" s="177" t="s">
        <v>146</v>
      </c>
      <c r="E764" s="182" t="s">
        <v>1</v>
      </c>
      <c r="F764" s="183" t="s">
        <v>147</v>
      </c>
      <c r="H764" s="182" t="s">
        <v>1</v>
      </c>
      <c r="I764" s="184"/>
      <c r="L764" s="181"/>
      <c r="M764" s="185"/>
      <c r="N764" s="186"/>
      <c r="O764" s="186"/>
      <c r="P764" s="186"/>
      <c r="Q764" s="186"/>
      <c r="R764" s="186"/>
      <c r="S764" s="186"/>
      <c r="T764" s="187"/>
      <c r="AT764" s="182" t="s">
        <v>146</v>
      </c>
      <c r="AU764" s="182" t="s">
        <v>89</v>
      </c>
      <c r="AV764" s="13" t="s">
        <v>86</v>
      </c>
      <c r="AW764" s="13" t="s">
        <v>33</v>
      </c>
      <c r="AX764" s="13" t="s">
        <v>78</v>
      </c>
      <c r="AY764" s="182" t="s">
        <v>136</v>
      </c>
    </row>
    <row r="765" spans="1:65" s="14" customFormat="1" ht="10.199999999999999">
      <c r="B765" s="188"/>
      <c r="D765" s="177" t="s">
        <v>146</v>
      </c>
      <c r="E765" s="189" t="s">
        <v>1</v>
      </c>
      <c r="F765" s="190" t="s">
        <v>800</v>
      </c>
      <c r="H765" s="191">
        <v>16.3</v>
      </c>
      <c r="I765" s="192"/>
      <c r="L765" s="188"/>
      <c r="M765" s="193"/>
      <c r="N765" s="194"/>
      <c r="O765" s="194"/>
      <c r="P765" s="194"/>
      <c r="Q765" s="194"/>
      <c r="R765" s="194"/>
      <c r="S765" s="194"/>
      <c r="T765" s="195"/>
      <c r="AT765" s="189" t="s">
        <v>146</v>
      </c>
      <c r="AU765" s="189" t="s">
        <v>89</v>
      </c>
      <c r="AV765" s="14" t="s">
        <v>89</v>
      </c>
      <c r="AW765" s="14" t="s">
        <v>33</v>
      </c>
      <c r="AX765" s="14" t="s">
        <v>78</v>
      </c>
      <c r="AY765" s="189" t="s">
        <v>136</v>
      </c>
    </row>
    <row r="766" spans="1:65" s="15" customFormat="1" ht="10.199999999999999">
      <c r="B766" s="196"/>
      <c r="D766" s="177" t="s">
        <v>146</v>
      </c>
      <c r="E766" s="197" t="s">
        <v>1</v>
      </c>
      <c r="F766" s="198" t="s">
        <v>149</v>
      </c>
      <c r="H766" s="199">
        <v>16.3</v>
      </c>
      <c r="I766" s="200"/>
      <c r="L766" s="196"/>
      <c r="M766" s="201"/>
      <c r="N766" s="202"/>
      <c r="O766" s="202"/>
      <c r="P766" s="202"/>
      <c r="Q766" s="202"/>
      <c r="R766" s="202"/>
      <c r="S766" s="202"/>
      <c r="T766" s="203"/>
      <c r="AT766" s="197" t="s">
        <v>146</v>
      </c>
      <c r="AU766" s="197" t="s">
        <v>89</v>
      </c>
      <c r="AV766" s="15" t="s">
        <v>142</v>
      </c>
      <c r="AW766" s="15" t="s">
        <v>33</v>
      </c>
      <c r="AX766" s="15" t="s">
        <v>86</v>
      </c>
      <c r="AY766" s="197" t="s">
        <v>136</v>
      </c>
    </row>
    <row r="767" spans="1:65" s="2" customFormat="1" ht="16.5" customHeight="1">
      <c r="A767" s="33"/>
      <c r="B767" s="162"/>
      <c r="C767" s="163" t="s">
        <v>801</v>
      </c>
      <c r="D767" s="163" t="s">
        <v>138</v>
      </c>
      <c r="E767" s="164" t="s">
        <v>802</v>
      </c>
      <c r="F767" s="165" t="s">
        <v>803</v>
      </c>
      <c r="G767" s="166" t="s">
        <v>170</v>
      </c>
      <c r="H767" s="167">
        <v>13.2</v>
      </c>
      <c r="I767" s="168"/>
      <c r="J767" s="169">
        <f>ROUND(I767*H767,2)</f>
        <v>0</v>
      </c>
      <c r="K767" s="170"/>
      <c r="L767" s="34"/>
      <c r="M767" s="171" t="s">
        <v>1</v>
      </c>
      <c r="N767" s="172" t="s">
        <v>43</v>
      </c>
      <c r="O767" s="59"/>
      <c r="P767" s="173">
        <f>O767*H767</f>
        <v>0</v>
      </c>
      <c r="Q767" s="173">
        <v>2.0000000000000002E-5</v>
      </c>
      <c r="R767" s="173">
        <f>Q767*H767</f>
        <v>2.6400000000000002E-4</v>
      </c>
      <c r="S767" s="173">
        <v>0</v>
      </c>
      <c r="T767" s="174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75" t="s">
        <v>142</v>
      </c>
      <c r="AT767" s="175" t="s">
        <v>138</v>
      </c>
      <c r="AU767" s="175" t="s">
        <v>89</v>
      </c>
      <c r="AY767" s="18" t="s">
        <v>136</v>
      </c>
      <c r="BE767" s="176">
        <f>IF(N767="základní",J767,0)</f>
        <v>0</v>
      </c>
      <c r="BF767" s="176">
        <f>IF(N767="snížená",J767,0)</f>
        <v>0</v>
      </c>
      <c r="BG767" s="176">
        <f>IF(N767="zákl. přenesená",J767,0)</f>
        <v>0</v>
      </c>
      <c r="BH767" s="176">
        <f>IF(N767="sníž. přenesená",J767,0)</f>
        <v>0</v>
      </c>
      <c r="BI767" s="176">
        <f>IF(N767="nulová",J767,0)</f>
        <v>0</v>
      </c>
      <c r="BJ767" s="18" t="s">
        <v>86</v>
      </c>
      <c r="BK767" s="176">
        <f>ROUND(I767*H767,2)</f>
        <v>0</v>
      </c>
      <c r="BL767" s="18" t="s">
        <v>142</v>
      </c>
      <c r="BM767" s="175" t="s">
        <v>804</v>
      </c>
    </row>
    <row r="768" spans="1:65" s="2" customFormat="1" ht="10.199999999999999">
      <c r="A768" s="33"/>
      <c r="B768" s="34"/>
      <c r="C768" s="33"/>
      <c r="D768" s="177" t="s">
        <v>144</v>
      </c>
      <c r="E768" s="33"/>
      <c r="F768" s="178" t="s">
        <v>805</v>
      </c>
      <c r="G768" s="33"/>
      <c r="H768" s="33"/>
      <c r="I768" s="97"/>
      <c r="J768" s="33"/>
      <c r="K768" s="33"/>
      <c r="L768" s="34"/>
      <c r="M768" s="179"/>
      <c r="N768" s="180"/>
      <c r="O768" s="59"/>
      <c r="P768" s="59"/>
      <c r="Q768" s="59"/>
      <c r="R768" s="59"/>
      <c r="S768" s="59"/>
      <c r="T768" s="60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T768" s="18" t="s">
        <v>144</v>
      </c>
      <c r="AU768" s="18" t="s">
        <v>89</v>
      </c>
    </row>
    <row r="769" spans="1:65" s="13" customFormat="1" ht="10.199999999999999">
      <c r="B769" s="181"/>
      <c r="D769" s="177" t="s">
        <v>146</v>
      </c>
      <c r="E769" s="182" t="s">
        <v>1</v>
      </c>
      <c r="F769" s="183" t="s">
        <v>622</v>
      </c>
      <c r="H769" s="182" t="s">
        <v>1</v>
      </c>
      <c r="I769" s="184"/>
      <c r="L769" s="181"/>
      <c r="M769" s="185"/>
      <c r="N769" s="186"/>
      <c r="O769" s="186"/>
      <c r="P769" s="186"/>
      <c r="Q769" s="186"/>
      <c r="R769" s="186"/>
      <c r="S769" s="186"/>
      <c r="T769" s="187"/>
      <c r="AT769" s="182" t="s">
        <v>146</v>
      </c>
      <c r="AU769" s="182" t="s">
        <v>89</v>
      </c>
      <c r="AV769" s="13" t="s">
        <v>86</v>
      </c>
      <c r="AW769" s="13" t="s">
        <v>33</v>
      </c>
      <c r="AX769" s="13" t="s">
        <v>78</v>
      </c>
      <c r="AY769" s="182" t="s">
        <v>136</v>
      </c>
    </row>
    <row r="770" spans="1:65" s="14" customFormat="1" ht="10.199999999999999">
      <c r="B770" s="188"/>
      <c r="D770" s="177" t="s">
        <v>146</v>
      </c>
      <c r="E770" s="189" t="s">
        <v>1</v>
      </c>
      <c r="F770" s="190" t="s">
        <v>784</v>
      </c>
      <c r="H770" s="191">
        <v>13.2</v>
      </c>
      <c r="I770" s="192"/>
      <c r="L770" s="188"/>
      <c r="M770" s="193"/>
      <c r="N770" s="194"/>
      <c r="O770" s="194"/>
      <c r="P770" s="194"/>
      <c r="Q770" s="194"/>
      <c r="R770" s="194"/>
      <c r="S770" s="194"/>
      <c r="T770" s="195"/>
      <c r="AT770" s="189" t="s">
        <v>146</v>
      </c>
      <c r="AU770" s="189" t="s">
        <v>89</v>
      </c>
      <c r="AV770" s="14" t="s">
        <v>89</v>
      </c>
      <c r="AW770" s="14" t="s">
        <v>33</v>
      </c>
      <c r="AX770" s="14" t="s">
        <v>78</v>
      </c>
      <c r="AY770" s="189" t="s">
        <v>136</v>
      </c>
    </row>
    <row r="771" spans="1:65" s="15" customFormat="1" ht="10.199999999999999">
      <c r="B771" s="196"/>
      <c r="D771" s="177" t="s">
        <v>146</v>
      </c>
      <c r="E771" s="197" t="s">
        <v>1</v>
      </c>
      <c r="F771" s="198" t="s">
        <v>149</v>
      </c>
      <c r="H771" s="199">
        <v>13.2</v>
      </c>
      <c r="I771" s="200"/>
      <c r="L771" s="196"/>
      <c r="M771" s="201"/>
      <c r="N771" s="202"/>
      <c r="O771" s="202"/>
      <c r="P771" s="202"/>
      <c r="Q771" s="202"/>
      <c r="R771" s="202"/>
      <c r="S771" s="202"/>
      <c r="T771" s="203"/>
      <c r="AT771" s="197" t="s">
        <v>146</v>
      </c>
      <c r="AU771" s="197" t="s">
        <v>89</v>
      </c>
      <c r="AV771" s="15" t="s">
        <v>142</v>
      </c>
      <c r="AW771" s="15" t="s">
        <v>33</v>
      </c>
      <c r="AX771" s="15" t="s">
        <v>86</v>
      </c>
      <c r="AY771" s="197" t="s">
        <v>136</v>
      </c>
    </row>
    <row r="772" spans="1:65" s="2" customFormat="1" ht="16.5" customHeight="1">
      <c r="A772" s="33"/>
      <c r="B772" s="162"/>
      <c r="C772" s="212" t="s">
        <v>806</v>
      </c>
      <c r="D772" s="212" t="s">
        <v>517</v>
      </c>
      <c r="E772" s="213" t="s">
        <v>807</v>
      </c>
      <c r="F772" s="214" t="s">
        <v>808</v>
      </c>
      <c r="G772" s="215" t="s">
        <v>215</v>
      </c>
      <c r="H772" s="216">
        <v>6.06</v>
      </c>
      <c r="I772" s="217"/>
      <c r="J772" s="218">
        <f>ROUND(I772*H772,2)</f>
        <v>0</v>
      </c>
      <c r="K772" s="219"/>
      <c r="L772" s="220"/>
      <c r="M772" s="221" t="s">
        <v>1</v>
      </c>
      <c r="N772" s="222" t="s">
        <v>43</v>
      </c>
      <c r="O772" s="59"/>
      <c r="P772" s="173">
        <f>O772*H772</f>
        <v>0</v>
      </c>
      <c r="Q772" s="173">
        <v>5.58</v>
      </c>
      <c r="R772" s="173">
        <f>Q772*H772</f>
        <v>33.814799999999998</v>
      </c>
      <c r="S772" s="173">
        <v>0</v>
      </c>
      <c r="T772" s="174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75" t="s">
        <v>204</v>
      </c>
      <c r="AT772" s="175" t="s">
        <v>517</v>
      </c>
      <c r="AU772" s="175" t="s">
        <v>89</v>
      </c>
      <c r="AY772" s="18" t="s">
        <v>136</v>
      </c>
      <c r="BE772" s="176">
        <f>IF(N772="základní",J772,0)</f>
        <v>0</v>
      </c>
      <c r="BF772" s="176">
        <f>IF(N772="snížená",J772,0)</f>
        <v>0</v>
      </c>
      <c r="BG772" s="176">
        <f>IF(N772="zákl. přenesená",J772,0)</f>
        <v>0</v>
      </c>
      <c r="BH772" s="176">
        <f>IF(N772="sníž. přenesená",J772,0)</f>
        <v>0</v>
      </c>
      <c r="BI772" s="176">
        <f>IF(N772="nulová",J772,0)</f>
        <v>0</v>
      </c>
      <c r="BJ772" s="18" t="s">
        <v>86</v>
      </c>
      <c r="BK772" s="176">
        <f>ROUND(I772*H772,2)</f>
        <v>0</v>
      </c>
      <c r="BL772" s="18" t="s">
        <v>142</v>
      </c>
      <c r="BM772" s="175" t="s">
        <v>809</v>
      </c>
    </row>
    <row r="773" spans="1:65" s="2" customFormat="1" ht="10.199999999999999">
      <c r="A773" s="33"/>
      <c r="B773" s="34"/>
      <c r="C773" s="33"/>
      <c r="D773" s="177" t="s">
        <v>144</v>
      </c>
      <c r="E773" s="33"/>
      <c r="F773" s="178" t="s">
        <v>808</v>
      </c>
      <c r="G773" s="33"/>
      <c r="H773" s="33"/>
      <c r="I773" s="97"/>
      <c r="J773" s="33"/>
      <c r="K773" s="33"/>
      <c r="L773" s="34"/>
      <c r="M773" s="179"/>
      <c r="N773" s="180"/>
      <c r="O773" s="59"/>
      <c r="P773" s="59"/>
      <c r="Q773" s="59"/>
      <c r="R773" s="59"/>
      <c r="S773" s="59"/>
      <c r="T773" s="60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T773" s="18" t="s">
        <v>144</v>
      </c>
      <c r="AU773" s="18" t="s">
        <v>89</v>
      </c>
    </row>
    <row r="774" spans="1:65" s="14" customFormat="1" ht="10.199999999999999">
      <c r="B774" s="188"/>
      <c r="D774" s="177" t="s">
        <v>146</v>
      </c>
      <c r="E774" s="189" t="s">
        <v>1</v>
      </c>
      <c r="F774" s="190" t="s">
        <v>810</v>
      </c>
      <c r="H774" s="191">
        <v>6</v>
      </c>
      <c r="I774" s="192"/>
      <c r="L774" s="188"/>
      <c r="M774" s="193"/>
      <c r="N774" s="194"/>
      <c r="O774" s="194"/>
      <c r="P774" s="194"/>
      <c r="Q774" s="194"/>
      <c r="R774" s="194"/>
      <c r="S774" s="194"/>
      <c r="T774" s="195"/>
      <c r="AT774" s="189" t="s">
        <v>146</v>
      </c>
      <c r="AU774" s="189" t="s">
        <v>89</v>
      </c>
      <c r="AV774" s="14" t="s">
        <v>89</v>
      </c>
      <c r="AW774" s="14" t="s">
        <v>33</v>
      </c>
      <c r="AX774" s="14" t="s">
        <v>86</v>
      </c>
      <c r="AY774" s="189" t="s">
        <v>136</v>
      </c>
    </row>
    <row r="775" spans="1:65" s="14" customFormat="1" ht="10.199999999999999">
      <c r="B775" s="188"/>
      <c r="D775" s="177" t="s">
        <v>146</v>
      </c>
      <c r="F775" s="190" t="s">
        <v>811</v>
      </c>
      <c r="H775" s="191">
        <v>6.06</v>
      </c>
      <c r="I775" s="192"/>
      <c r="L775" s="188"/>
      <c r="M775" s="193"/>
      <c r="N775" s="194"/>
      <c r="O775" s="194"/>
      <c r="P775" s="194"/>
      <c r="Q775" s="194"/>
      <c r="R775" s="194"/>
      <c r="S775" s="194"/>
      <c r="T775" s="195"/>
      <c r="AT775" s="189" t="s">
        <v>146</v>
      </c>
      <c r="AU775" s="189" t="s">
        <v>89</v>
      </c>
      <c r="AV775" s="14" t="s">
        <v>89</v>
      </c>
      <c r="AW775" s="14" t="s">
        <v>3</v>
      </c>
      <c r="AX775" s="14" t="s">
        <v>86</v>
      </c>
      <c r="AY775" s="189" t="s">
        <v>136</v>
      </c>
    </row>
    <row r="776" spans="1:65" s="2" customFormat="1" ht="16.5" customHeight="1">
      <c r="A776" s="33"/>
      <c r="B776" s="162"/>
      <c r="C776" s="163" t="s">
        <v>812</v>
      </c>
      <c r="D776" s="163" t="s">
        <v>138</v>
      </c>
      <c r="E776" s="164" t="s">
        <v>813</v>
      </c>
      <c r="F776" s="165" t="s">
        <v>814</v>
      </c>
      <c r="G776" s="166" t="s">
        <v>170</v>
      </c>
      <c r="H776" s="167">
        <v>0.5</v>
      </c>
      <c r="I776" s="168"/>
      <c r="J776" s="169">
        <f>ROUND(I776*H776,2)</f>
        <v>0</v>
      </c>
      <c r="K776" s="170"/>
      <c r="L776" s="34"/>
      <c r="M776" s="171" t="s">
        <v>1</v>
      </c>
      <c r="N776" s="172" t="s">
        <v>43</v>
      </c>
      <c r="O776" s="59"/>
      <c r="P776" s="173">
        <f>O776*H776</f>
        <v>0</v>
      </c>
      <c r="Q776" s="173">
        <v>2.7599999999999999E-3</v>
      </c>
      <c r="R776" s="173">
        <f>Q776*H776</f>
        <v>1.3799999999999999E-3</v>
      </c>
      <c r="S776" s="173">
        <v>0</v>
      </c>
      <c r="T776" s="174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75" t="s">
        <v>142</v>
      </c>
      <c r="AT776" s="175" t="s">
        <v>138</v>
      </c>
      <c r="AU776" s="175" t="s">
        <v>89</v>
      </c>
      <c r="AY776" s="18" t="s">
        <v>136</v>
      </c>
      <c r="BE776" s="176">
        <f>IF(N776="základní",J776,0)</f>
        <v>0</v>
      </c>
      <c r="BF776" s="176">
        <f>IF(N776="snížená",J776,0)</f>
        <v>0</v>
      </c>
      <c r="BG776" s="176">
        <f>IF(N776="zákl. přenesená",J776,0)</f>
        <v>0</v>
      </c>
      <c r="BH776" s="176">
        <f>IF(N776="sníž. přenesená",J776,0)</f>
        <v>0</v>
      </c>
      <c r="BI776" s="176">
        <f>IF(N776="nulová",J776,0)</f>
        <v>0</v>
      </c>
      <c r="BJ776" s="18" t="s">
        <v>86</v>
      </c>
      <c r="BK776" s="176">
        <f>ROUND(I776*H776,2)</f>
        <v>0</v>
      </c>
      <c r="BL776" s="18" t="s">
        <v>142</v>
      </c>
      <c r="BM776" s="175" t="s">
        <v>815</v>
      </c>
    </row>
    <row r="777" spans="1:65" s="2" customFormat="1" ht="19.2">
      <c r="A777" s="33"/>
      <c r="B777" s="34"/>
      <c r="C777" s="33"/>
      <c r="D777" s="177" t="s">
        <v>144</v>
      </c>
      <c r="E777" s="33"/>
      <c r="F777" s="178" t="s">
        <v>816</v>
      </c>
      <c r="G777" s="33"/>
      <c r="H777" s="33"/>
      <c r="I777" s="97"/>
      <c r="J777" s="33"/>
      <c r="K777" s="33"/>
      <c r="L777" s="34"/>
      <c r="M777" s="179"/>
      <c r="N777" s="180"/>
      <c r="O777" s="59"/>
      <c r="P777" s="59"/>
      <c r="Q777" s="59"/>
      <c r="R777" s="59"/>
      <c r="S777" s="59"/>
      <c r="T777" s="60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T777" s="18" t="s">
        <v>144</v>
      </c>
      <c r="AU777" s="18" t="s">
        <v>89</v>
      </c>
    </row>
    <row r="778" spans="1:65" s="13" customFormat="1" ht="10.199999999999999">
      <c r="B778" s="181"/>
      <c r="D778" s="177" t="s">
        <v>146</v>
      </c>
      <c r="E778" s="182" t="s">
        <v>1</v>
      </c>
      <c r="F778" s="183" t="s">
        <v>622</v>
      </c>
      <c r="H778" s="182" t="s">
        <v>1</v>
      </c>
      <c r="I778" s="184"/>
      <c r="L778" s="181"/>
      <c r="M778" s="185"/>
      <c r="N778" s="186"/>
      <c r="O778" s="186"/>
      <c r="P778" s="186"/>
      <c r="Q778" s="186"/>
      <c r="R778" s="186"/>
      <c r="S778" s="186"/>
      <c r="T778" s="187"/>
      <c r="AT778" s="182" t="s">
        <v>146</v>
      </c>
      <c r="AU778" s="182" t="s">
        <v>89</v>
      </c>
      <c r="AV778" s="13" t="s">
        <v>86</v>
      </c>
      <c r="AW778" s="13" t="s">
        <v>33</v>
      </c>
      <c r="AX778" s="13" t="s">
        <v>78</v>
      </c>
      <c r="AY778" s="182" t="s">
        <v>136</v>
      </c>
    </row>
    <row r="779" spans="1:65" s="14" customFormat="1" ht="10.199999999999999">
      <c r="B779" s="188"/>
      <c r="D779" s="177" t="s">
        <v>146</v>
      </c>
      <c r="E779" s="189" t="s">
        <v>1</v>
      </c>
      <c r="F779" s="190" t="s">
        <v>817</v>
      </c>
      <c r="H779" s="191">
        <v>0.5</v>
      </c>
      <c r="I779" s="192"/>
      <c r="L779" s="188"/>
      <c r="M779" s="193"/>
      <c r="N779" s="194"/>
      <c r="O779" s="194"/>
      <c r="P779" s="194"/>
      <c r="Q779" s="194"/>
      <c r="R779" s="194"/>
      <c r="S779" s="194"/>
      <c r="T779" s="195"/>
      <c r="AT779" s="189" t="s">
        <v>146</v>
      </c>
      <c r="AU779" s="189" t="s">
        <v>89</v>
      </c>
      <c r="AV779" s="14" t="s">
        <v>89</v>
      </c>
      <c r="AW779" s="14" t="s">
        <v>33</v>
      </c>
      <c r="AX779" s="14" t="s">
        <v>78</v>
      </c>
      <c r="AY779" s="189" t="s">
        <v>136</v>
      </c>
    </row>
    <row r="780" spans="1:65" s="15" customFormat="1" ht="10.199999999999999">
      <c r="B780" s="196"/>
      <c r="D780" s="177" t="s">
        <v>146</v>
      </c>
      <c r="E780" s="197" t="s">
        <v>1</v>
      </c>
      <c r="F780" s="198" t="s">
        <v>149</v>
      </c>
      <c r="H780" s="199">
        <v>0.5</v>
      </c>
      <c r="I780" s="200"/>
      <c r="L780" s="196"/>
      <c r="M780" s="201"/>
      <c r="N780" s="202"/>
      <c r="O780" s="202"/>
      <c r="P780" s="202"/>
      <c r="Q780" s="202"/>
      <c r="R780" s="202"/>
      <c r="S780" s="202"/>
      <c r="T780" s="203"/>
      <c r="AT780" s="197" t="s">
        <v>146</v>
      </c>
      <c r="AU780" s="197" t="s">
        <v>89</v>
      </c>
      <c r="AV780" s="15" t="s">
        <v>142</v>
      </c>
      <c r="AW780" s="15" t="s">
        <v>33</v>
      </c>
      <c r="AX780" s="15" t="s">
        <v>86</v>
      </c>
      <c r="AY780" s="197" t="s">
        <v>136</v>
      </c>
    </row>
    <row r="781" spans="1:65" s="2" customFormat="1" ht="16.5" customHeight="1">
      <c r="A781" s="33"/>
      <c r="B781" s="162"/>
      <c r="C781" s="163" t="s">
        <v>818</v>
      </c>
      <c r="D781" s="163" t="s">
        <v>138</v>
      </c>
      <c r="E781" s="164" t="s">
        <v>819</v>
      </c>
      <c r="F781" s="165" t="s">
        <v>820</v>
      </c>
      <c r="G781" s="166" t="s">
        <v>170</v>
      </c>
      <c r="H781" s="167">
        <v>491.25</v>
      </c>
      <c r="I781" s="168"/>
      <c r="J781" s="169">
        <f>ROUND(I781*H781,2)</f>
        <v>0</v>
      </c>
      <c r="K781" s="170"/>
      <c r="L781" s="34"/>
      <c r="M781" s="171" t="s">
        <v>1</v>
      </c>
      <c r="N781" s="172" t="s">
        <v>43</v>
      </c>
      <c r="O781" s="59"/>
      <c r="P781" s="173">
        <f>O781*H781</f>
        <v>0</v>
      </c>
      <c r="Q781" s="173">
        <v>2.0000000000000002E-5</v>
      </c>
      <c r="R781" s="173">
        <f>Q781*H781</f>
        <v>9.8250000000000004E-3</v>
      </c>
      <c r="S781" s="173">
        <v>0</v>
      </c>
      <c r="T781" s="174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75" t="s">
        <v>142</v>
      </c>
      <c r="AT781" s="175" t="s">
        <v>138</v>
      </c>
      <c r="AU781" s="175" t="s">
        <v>89</v>
      </c>
      <c r="AY781" s="18" t="s">
        <v>136</v>
      </c>
      <c r="BE781" s="176">
        <f>IF(N781="základní",J781,0)</f>
        <v>0</v>
      </c>
      <c r="BF781" s="176">
        <f>IF(N781="snížená",J781,0)</f>
        <v>0</v>
      </c>
      <c r="BG781" s="176">
        <f>IF(N781="zákl. přenesená",J781,0)</f>
        <v>0</v>
      </c>
      <c r="BH781" s="176">
        <f>IF(N781="sníž. přenesená",J781,0)</f>
        <v>0</v>
      </c>
      <c r="BI781" s="176">
        <f>IF(N781="nulová",J781,0)</f>
        <v>0</v>
      </c>
      <c r="BJ781" s="18" t="s">
        <v>86</v>
      </c>
      <c r="BK781" s="176">
        <f>ROUND(I781*H781,2)</f>
        <v>0</v>
      </c>
      <c r="BL781" s="18" t="s">
        <v>142</v>
      </c>
      <c r="BM781" s="175" t="s">
        <v>821</v>
      </c>
    </row>
    <row r="782" spans="1:65" s="2" customFormat="1" ht="10.199999999999999">
      <c r="A782" s="33"/>
      <c r="B782" s="34"/>
      <c r="C782" s="33"/>
      <c r="D782" s="177" t="s">
        <v>144</v>
      </c>
      <c r="E782" s="33"/>
      <c r="F782" s="178" t="s">
        <v>822</v>
      </c>
      <c r="G782" s="33"/>
      <c r="H782" s="33"/>
      <c r="I782" s="97"/>
      <c r="J782" s="33"/>
      <c r="K782" s="33"/>
      <c r="L782" s="34"/>
      <c r="M782" s="179"/>
      <c r="N782" s="180"/>
      <c r="O782" s="59"/>
      <c r="P782" s="59"/>
      <c r="Q782" s="59"/>
      <c r="R782" s="59"/>
      <c r="S782" s="59"/>
      <c r="T782" s="60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T782" s="18" t="s">
        <v>144</v>
      </c>
      <c r="AU782" s="18" t="s">
        <v>89</v>
      </c>
    </row>
    <row r="783" spans="1:65" s="13" customFormat="1" ht="10.199999999999999">
      <c r="B783" s="181"/>
      <c r="D783" s="177" t="s">
        <v>146</v>
      </c>
      <c r="E783" s="182" t="s">
        <v>1</v>
      </c>
      <c r="F783" s="183" t="s">
        <v>147</v>
      </c>
      <c r="H783" s="182" t="s">
        <v>1</v>
      </c>
      <c r="I783" s="184"/>
      <c r="L783" s="181"/>
      <c r="M783" s="185"/>
      <c r="N783" s="186"/>
      <c r="O783" s="186"/>
      <c r="P783" s="186"/>
      <c r="Q783" s="186"/>
      <c r="R783" s="186"/>
      <c r="S783" s="186"/>
      <c r="T783" s="187"/>
      <c r="AT783" s="182" t="s">
        <v>146</v>
      </c>
      <c r="AU783" s="182" t="s">
        <v>89</v>
      </c>
      <c r="AV783" s="13" t="s">
        <v>86</v>
      </c>
      <c r="AW783" s="13" t="s">
        <v>33</v>
      </c>
      <c r="AX783" s="13" t="s">
        <v>78</v>
      </c>
      <c r="AY783" s="182" t="s">
        <v>136</v>
      </c>
    </row>
    <row r="784" spans="1:65" s="14" customFormat="1" ht="10.199999999999999">
      <c r="B784" s="188"/>
      <c r="D784" s="177" t="s">
        <v>146</v>
      </c>
      <c r="E784" s="189" t="s">
        <v>1</v>
      </c>
      <c r="F784" s="190" t="s">
        <v>823</v>
      </c>
      <c r="H784" s="191">
        <v>491.25</v>
      </c>
      <c r="I784" s="192"/>
      <c r="L784" s="188"/>
      <c r="M784" s="193"/>
      <c r="N784" s="194"/>
      <c r="O784" s="194"/>
      <c r="P784" s="194"/>
      <c r="Q784" s="194"/>
      <c r="R784" s="194"/>
      <c r="S784" s="194"/>
      <c r="T784" s="195"/>
      <c r="AT784" s="189" t="s">
        <v>146</v>
      </c>
      <c r="AU784" s="189" t="s">
        <v>89</v>
      </c>
      <c r="AV784" s="14" t="s">
        <v>89</v>
      </c>
      <c r="AW784" s="14" t="s">
        <v>33</v>
      </c>
      <c r="AX784" s="14" t="s">
        <v>78</v>
      </c>
      <c r="AY784" s="189" t="s">
        <v>136</v>
      </c>
    </row>
    <row r="785" spans="1:65" s="15" customFormat="1" ht="10.199999999999999">
      <c r="B785" s="196"/>
      <c r="D785" s="177" t="s">
        <v>146</v>
      </c>
      <c r="E785" s="197" t="s">
        <v>1</v>
      </c>
      <c r="F785" s="198" t="s">
        <v>149</v>
      </c>
      <c r="H785" s="199">
        <v>491.25</v>
      </c>
      <c r="I785" s="200"/>
      <c r="L785" s="196"/>
      <c r="M785" s="201"/>
      <c r="N785" s="202"/>
      <c r="O785" s="202"/>
      <c r="P785" s="202"/>
      <c r="Q785" s="202"/>
      <c r="R785" s="202"/>
      <c r="S785" s="202"/>
      <c r="T785" s="203"/>
      <c r="AT785" s="197" t="s">
        <v>146</v>
      </c>
      <c r="AU785" s="197" t="s">
        <v>89</v>
      </c>
      <c r="AV785" s="15" t="s">
        <v>142</v>
      </c>
      <c r="AW785" s="15" t="s">
        <v>33</v>
      </c>
      <c r="AX785" s="15" t="s">
        <v>86</v>
      </c>
      <c r="AY785" s="197" t="s">
        <v>136</v>
      </c>
    </row>
    <row r="786" spans="1:65" s="2" customFormat="1" ht="16.5" customHeight="1">
      <c r="A786" s="33"/>
      <c r="B786" s="162"/>
      <c r="C786" s="212" t="s">
        <v>824</v>
      </c>
      <c r="D786" s="212" t="s">
        <v>517</v>
      </c>
      <c r="E786" s="213" t="s">
        <v>825</v>
      </c>
      <c r="F786" s="214" t="s">
        <v>826</v>
      </c>
      <c r="G786" s="215" t="s">
        <v>170</v>
      </c>
      <c r="H786" s="216">
        <v>498.61900000000003</v>
      </c>
      <c r="I786" s="217"/>
      <c r="J786" s="218">
        <f>ROUND(I786*H786,2)</f>
        <v>0</v>
      </c>
      <c r="K786" s="219"/>
      <c r="L786" s="220"/>
      <c r="M786" s="221" t="s">
        <v>1</v>
      </c>
      <c r="N786" s="222" t="s">
        <v>43</v>
      </c>
      <c r="O786" s="59"/>
      <c r="P786" s="173">
        <f>O786*H786</f>
        <v>0</v>
      </c>
      <c r="Q786" s="173">
        <v>7.3099999999999997E-3</v>
      </c>
      <c r="R786" s="173">
        <f>Q786*H786</f>
        <v>3.6449048899999998</v>
      </c>
      <c r="S786" s="173">
        <v>0</v>
      </c>
      <c r="T786" s="174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75" t="s">
        <v>204</v>
      </c>
      <c r="AT786" s="175" t="s">
        <v>517</v>
      </c>
      <c r="AU786" s="175" t="s">
        <v>89</v>
      </c>
      <c r="AY786" s="18" t="s">
        <v>136</v>
      </c>
      <c r="BE786" s="176">
        <f>IF(N786="základní",J786,0)</f>
        <v>0</v>
      </c>
      <c r="BF786" s="176">
        <f>IF(N786="snížená",J786,0)</f>
        <v>0</v>
      </c>
      <c r="BG786" s="176">
        <f>IF(N786="zákl. přenesená",J786,0)</f>
        <v>0</v>
      </c>
      <c r="BH786" s="176">
        <f>IF(N786="sníž. přenesená",J786,0)</f>
        <v>0</v>
      </c>
      <c r="BI786" s="176">
        <f>IF(N786="nulová",J786,0)</f>
        <v>0</v>
      </c>
      <c r="BJ786" s="18" t="s">
        <v>86</v>
      </c>
      <c r="BK786" s="176">
        <f>ROUND(I786*H786,2)</f>
        <v>0</v>
      </c>
      <c r="BL786" s="18" t="s">
        <v>142</v>
      </c>
      <c r="BM786" s="175" t="s">
        <v>827</v>
      </c>
    </row>
    <row r="787" spans="1:65" s="2" customFormat="1" ht="10.199999999999999">
      <c r="A787" s="33"/>
      <c r="B787" s="34"/>
      <c r="C787" s="33"/>
      <c r="D787" s="177" t="s">
        <v>144</v>
      </c>
      <c r="E787" s="33"/>
      <c r="F787" s="178" t="s">
        <v>828</v>
      </c>
      <c r="G787" s="33"/>
      <c r="H787" s="33"/>
      <c r="I787" s="97"/>
      <c r="J787" s="33"/>
      <c r="K787" s="33"/>
      <c r="L787" s="34"/>
      <c r="M787" s="179"/>
      <c r="N787" s="180"/>
      <c r="O787" s="59"/>
      <c r="P787" s="59"/>
      <c r="Q787" s="59"/>
      <c r="R787" s="59"/>
      <c r="S787" s="59"/>
      <c r="T787" s="60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T787" s="18" t="s">
        <v>144</v>
      </c>
      <c r="AU787" s="18" t="s">
        <v>89</v>
      </c>
    </row>
    <row r="788" spans="1:65" s="14" customFormat="1" ht="10.199999999999999">
      <c r="B788" s="188"/>
      <c r="D788" s="177" t="s">
        <v>146</v>
      </c>
      <c r="E788" s="189" t="s">
        <v>1</v>
      </c>
      <c r="F788" s="190" t="s">
        <v>829</v>
      </c>
      <c r="H788" s="191">
        <v>498.61900000000003</v>
      </c>
      <c r="I788" s="192"/>
      <c r="L788" s="188"/>
      <c r="M788" s="193"/>
      <c r="N788" s="194"/>
      <c r="O788" s="194"/>
      <c r="P788" s="194"/>
      <c r="Q788" s="194"/>
      <c r="R788" s="194"/>
      <c r="S788" s="194"/>
      <c r="T788" s="195"/>
      <c r="AT788" s="189" t="s">
        <v>146</v>
      </c>
      <c r="AU788" s="189" t="s">
        <v>89</v>
      </c>
      <c r="AV788" s="14" t="s">
        <v>89</v>
      </c>
      <c r="AW788" s="14" t="s">
        <v>33</v>
      </c>
      <c r="AX788" s="14" t="s">
        <v>86</v>
      </c>
      <c r="AY788" s="189" t="s">
        <v>136</v>
      </c>
    </row>
    <row r="789" spans="1:65" s="2" customFormat="1" ht="16.5" customHeight="1">
      <c r="A789" s="33"/>
      <c r="B789" s="162"/>
      <c r="C789" s="163" t="s">
        <v>830</v>
      </c>
      <c r="D789" s="163" t="s">
        <v>138</v>
      </c>
      <c r="E789" s="164" t="s">
        <v>831</v>
      </c>
      <c r="F789" s="165" t="s">
        <v>832</v>
      </c>
      <c r="G789" s="166" t="s">
        <v>170</v>
      </c>
      <c r="H789" s="167">
        <v>464.45</v>
      </c>
      <c r="I789" s="168"/>
      <c r="J789" s="169">
        <f>ROUND(I789*H789,2)</f>
        <v>0</v>
      </c>
      <c r="K789" s="170"/>
      <c r="L789" s="34"/>
      <c r="M789" s="171" t="s">
        <v>1</v>
      </c>
      <c r="N789" s="172" t="s">
        <v>43</v>
      </c>
      <c r="O789" s="59"/>
      <c r="P789" s="173">
        <f>O789*H789</f>
        <v>0</v>
      </c>
      <c r="Q789" s="173">
        <v>2.0000000000000002E-5</v>
      </c>
      <c r="R789" s="173">
        <f>Q789*H789</f>
        <v>9.2890000000000004E-3</v>
      </c>
      <c r="S789" s="173">
        <v>0</v>
      </c>
      <c r="T789" s="174">
        <f>S789*H789</f>
        <v>0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175" t="s">
        <v>142</v>
      </c>
      <c r="AT789" s="175" t="s">
        <v>138</v>
      </c>
      <c r="AU789" s="175" t="s">
        <v>89</v>
      </c>
      <c r="AY789" s="18" t="s">
        <v>136</v>
      </c>
      <c r="BE789" s="176">
        <f>IF(N789="základní",J789,0)</f>
        <v>0</v>
      </c>
      <c r="BF789" s="176">
        <f>IF(N789="snížená",J789,0)</f>
        <v>0</v>
      </c>
      <c r="BG789" s="176">
        <f>IF(N789="zákl. přenesená",J789,0)</f>
        <v>0</v>
      </c>
      <c r="BH789" s="176">
        <f>IF(N789="sníž. přenesená",J789,0)</f>
        <v>0</v>
      </c>
      <c r="BI789" s="176">
        <f>IF(N789="nulová",J789,0)</f>
        <v>0</v>
      </c>
      <c r="BJ789" s="18" t="s">
        <v>86</v>
      </c>
      <c r="BK789" s="176">
        <f>ROUND(I789*H789,2)</f>
        <v>0</v>
      </c>
      <c r="BL789" s="18" t="s">
        <v>142</v>
      </c>
      <c r="BM789" s="175" t="s">
        <v>833</v>
      </c>
    </row>
    <row r="790" spans="1:65" s="2" customFormat="1" ht="10.199999999999999">
      <c r="A790" s="33"/>
      <c r="B790" s="34"/>
      <c r="C790" s="33"/>
      <c r="D790" s="177" t="s">
        <v>144</v>
      </c>
      <c r="E790" s="33"/>
      <c r="F790" s="178" t="s">
        <v>834</v>
      </c>
      <c r="G790" s="33"/>
      <c r="H790" s="33"/>
      <c r="I790" s="97"/>
      <c r="J790" s="33"/>
      <c r="K790" s="33"/>
      <c r="L790" s="34"/>
      <c r="M790" s="179"/>
      <c r="N790" s="180"/>
      <c r="O790" s="59"/>
      <c r="P790" s="59"/>
      <c r="Q790" s="59"/>
      <c r="R790" s="59"/>
      <c r="S790" s="59"/>
      <c r="T790" s="60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T790" s="18" t="s">
        <v>144</v>
      </c>
      <c r="AU790" s="18" t="s">
        <v>89</v>
      </c>
    </row>
    <row r="791" spans="1:65" s="13" customFormat="1" ht="10.199999999999999">
      <c r="B791" s="181"/>
      <c r="D791" s="177" t="s">
        <v>146</v>
      </c>
      <c r="E791" s="182" t="s">
        <v>1</v>
      </c>
      <c r="F791" s="183" t="s">
        <v>147</v>
      </c>
      <c r="H791" s="182" t="s">
        <v>1</v>
      </c>
      <c r="I791" s="184"/>
      <c r="L791" s="181"/>
      <c r="M791" s="185"/>
      <c r="N791" s="186"/>
      <c r="O791" s="186"/>
      <c r="P791" s="186"/>
      <c r="Q791" s="186"/>
      <c r="R791" s="186"/>
      <c r="S791" s="186"/>
      <c r="T791" s="187"/>
      <c r="AT791" s="182" t="s">
        <v>146</v>
      </c>
      <c r="AU791" s="182" t="s">
        <v>89</v>
      </c>
      <c r="AV791" s="13" t="s">
        <v>86</v>
      </c>
      <c r="AW791" s="13" t="s">
        <v>33</v>
      </c>
      <c r="AX791" s="13" t="s">
        <v>78</v>
      </c>
      <c r="AY791" s="182" t="s">
        <v>136</v>
      </c>
    </row>
    <row r="792" spans="1:65" s="14" customFormat="1" ht="10.199999999999999">
      <c r="B792" s="188"/>
      <c r="D792" s="177" t="s">
        <v>146</v>
      </c>
      <c r="E792" s="189" t="s">
        <v>1</v>
      </c>
      <c r="F792" s="190" t="s">
        <v>835</v>
      </c>
      <c r="H792" s="191">
        <v>464.45</v>
      </c>
      <c r="I792" s="192"/>
      <c r="L792" s="188"/>
      <c r="M792" s="193"/>
      <c r="N792" s="194"/>
      <c r="O792" s="194"/>
      <c r="P792" s="194"/>
      <c r="Q792" s="194"/>
      <c r="R792" s="194"/>
      <c r="S792" s="194"/>
      <c r="T792" s="195"/>
      <c r="AT792" s="189" t="s">
        <v>146</v>
      </c>
      <c r="AU792" s="189" t="s">
        <v>89</v>
      </c>
      <c r="AV792" s="14" t="s">
        <v>89</v>
      </c>
      <c r="AW792" s="14" t="s">
        <v>33</v>
      </c>
      <c r="AX792" s="14" t="s">
        <v>78</v>
      </c>
      <c r="AY792" s="189" t="s">
        <v>136</v>
      </c>
    </row>
    <row r="793" spans="1:65" s="15" customFormat="1" ht="10.199999999999999">
      <c r="B793" s="196"/>
      <c r="D793" s="177" t="s">
        <v>146</v>
      </c>
      <c r="E793" s="197" t="s">
        <v>1</v>
      </c>
      <c r="F793" s="198" t="s">
        <v>149</v>
      </c>
      <c r="H793" s="199">
        <v>464.45</v>
      </c>
      <c r="I793" s="200"/>
      <c r="L793" s="196"/>
      <c r="M793" s="201"/>
      <c r="N793" s="202"/>
      <c r="O793" s="202"/>
      <c r="P793" s="202"/>
      <c r="Q793" s="202"/>
      <c r="R793" s="202"/>
      <c r="S793" s="202"/>
      <c r="T793" s="203"/>
      <c r="AT793" s="197" t="s">
        <v>146</v>
      </c>
      <c r="AU793" s="197" t="s">
        <v>89</v>
      </c>
      <c r="AV793" s="15" t="s">
        <v>142</v>
      </c>
      <c r="AW793" s="15" t="s">
        <v>33</v>
      </c>
      <c r="AX793" s="15" t="s">
        <v>86</v>
      </c>
      <c r="AY793" s="197" t="s">
        <v>136</v>
      </c>
    </row>
    <row r="794" spans="1:65" s="2" customFormat="1" ht="16.5" customHeight="1">
      <c r="A794" s="33"/>
      <c r="B794" s="162"/>
      <c r="C794" s="212" t="s">
        <v>836</v>
      </c>
      <c r="D794" s="212" t="s">
        <v>517</v>
      </c>
      <c r="E794" s="213" t="s">
        <v>837</v>
      </c>
      <c r="F794" s="214" t="s">
        <v>838</v>
      </c>
      <c r="G794" s="215" t="s">
        <v>170</v>
      </c>
      <c r="H794" s="216">
        <v>471.214</v>
      </c>
      <c r="I794" s="217"/>
      <c r="J794" s="218">
        <f>ROUND(I794*H794,2)</f>
        <v>0</v>
      </c>
      <c r="K794" s="219"/>
      <c r="L794" s="220"/>
      <c r="M794" s="221" t="s">
        <v>1</v>
      </c>
      <c r="N794" s="222" t="s">
        <v>43</v>
      </c>
      <c r="O794" s="59"/>
      <c r="P794" s="173">
        <f>O794*H794</f>
        <v>0</v>
      </c>
      <c r="Q794" s="173">
        <v>1.142E-2</v>
      </c>
      <c r="R794" s="173">
        <f>Q794*H794</f>
        <v>5.3812638799999997</v>
      </c>
      <c r="S794" s="173">
        <v>0</v>
      </c>
      <c r="T794" s="174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75" t="s">
        <v>204</v>
      </c>
      <c r="AT794" s="175" t="s">
        <v>517</v>
      </c>
      <c r="AU794" s="175" t="s">
        <v>89</v>
      </c>
      <c r="AY794" s="18" t="s">
        <v>136</v>
      </c>
      <c r="BE794" s="176">
        <f>IF(N794="základní",J794,0)</f>
        <v>0</v>
      </c>
      <c r="BF794" s="176">
        <f>IF(N794="snížená",J794,0)</f>
        <v>0</v>
      </c>
      <c r="BG794" s="176">
        <f>IF(N794="zákl. přenesená",J794,0)</f>
        <v>0</v>
      </c>
      <c r="BH794" s="176">
        <f>IF(N794="sníž. přenesená",J794,0)</f>
        <v>0</v>
      </c>
      <c r="BI794" s="176">
        <f>IF(N794="nulová",J794,0)</f>
        <v>0</v>
      </c>
      <c r="BJ794" s="18" t="s">
        <v>86</v>
      </c>
      <c r="BK794" s="176">
        <f>ROUND(I794*H794,2)</f>
        <v>0</v>
      </c>
      <c r="BL794" s="18" t="s">
        <v>142</v>
      </c>
      <c r="BM794" s="175" t="s">
        <v>839</v>
      </c>
    </row>
    <row r="795" spans="1:65" s="2" customFormat="1" ht="10.199999999999999">
      <c r="A795" s="33"/>
      <c r="B795" s="34"/>
      <c r="C795" s="33"/>
      <c r="D795" s="177" t="s">
        <v>144</v>
      </c>
      <c r="E795" s="33"/>
      <c r="F795" s="178" t="s">
        <v>840</v>
      </c>
      <c r="G795" s="33"/>
      <c r="H795" s="33"/>
      <c r="I795" s="97"/>
      <c r="J795" s="33"/>
      <c r="K795" s="33"/>
      <c r="L795" s="34"/>
      <c r="M795" s="179"/>
      <c r="N795" s="180"/>
      <c r="O795" s="59"/>
      <c r="P795" s="59"/>
      <c r="Q795" s="59"/>
      <c r="R795" s="59"/>
      <c r="S795" s="59"/>
      <c r="T795" s="60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T795" s="18" t="s">
        <v>144</v>
      </c>
      <c r="AU795" s="18" t="s">
        <v>89</v>
      </c>
    </row>
    <row r="796" spans="1:65" s="14" customFormat="1" ht="10.199999999999999">
      <c r="B796" s="188"/>
      <c r="D796" s="177" t="s">
        <v>146</v>
      </c>
      <c r="E796" s="189" t="s">
        <v>1</v>
      </c>
      <c r="F796" s="190" t="s">
        <v>841</v>
      </c>
      <c r="H796" s="191">
        <v>471.214</v>
      </c>
      <c r="I796" s="192"/>
      <c r="L796" s="188"/>
      <c r="M796" s="193"/>
      <c r="N796" s="194"/>
      <c r="O796" s="194"/>
      <c r="P796" s="194"/>
      <c r="Q796" s="194"/>
      <c r="R796" s="194"/>
      <c r="S796" s="194"/>
      <c r="T796" s="195"/>
      <c r="AT796" s="189" t="s">
        <v>146</v>
      </c>
      <c r="AU796" s="189" t="s">
        <v>89</v>
      </c>
      <c r="AV796" s="14" t="s">
        <v>89</v>
      </c>
      <c r="AW796" s="14" t="s">
        <v>33</v>
      </c>
      <c r="AX796" s="14" t="s">
        <v>86</v>
      </c>
      <c r="AY796" s="189" t="s">
        <v>136</v>
      </c>
    </row>
    <row r="797" spans="1:65" s="2" customFormat="1" ht="16.5" customHeight="1">
      <c r="A797" s="33"/>
      <c r="B797" s="162"/>
      <c r="C797" s="163" t="s">
        <v>842</v>
      </c>
      <c r="D797" s="163" t="s">
        <v>138</v>
      </c>
      <c r="E797" s="164" t="s">
        <v>843</v>
      </c>
      <c r="F797" s="165" t="s">
        <v>844</v>
      </c>
      <c r="G797" s="166" t="s">
        <v>170</v>
      </c>
      <c r="H797" s="167">
        <v>236</v>
      </c>
      <c r="I797" s="168"/>
      <c r="J797" s="169">
        <f>ROUND(I797*H797,2)</f>
        <v>0</v>
      </c>
      <c r="K797" s="170"/>
      <c r="L797" s="34"/>
      <c r="M797" s="171" t="s">
        <v>1</v>
      </c>
      <c r="N797" s="172" t="s">
        <v>43</v>
      </c>
      <c r="O797" s="59"/>
      <c r="P797" s="173">
        <f>O797*H797</f>
        <v>0</v>
      </c>
      <c r="Q797" s="173">
        <v>3.0000000000000001E-5</v>
      </c>
      <c r="R797" s="173">
        <f>Q797*H797</f>
        <v>7.0800000000000004E-3</v>
      </c>
      <c r="S797" s="173">
        <v>0</v>
      </c>
      <c r="T797" s="174">
        <f>S797*H797</f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75" t="s">
        <v>142</v>
      </c>
      <c r="AT797" s="175" t="s">
        <v>138</v>
      </c>
      <c r="AU797" s="175" t="s">
        <v>89</v>
      </c>
      <c r="AY797" s="18" t="s">
        <v>136</v>
      </c>
      <c r="BE797" s="176">
        <f>IF(N797="základní",J797,0)</f>
        <v>0</v>
      </c>
      <c r="BF797" s="176">
        <f>IF(N797="snížená",J797,0)</f>
        <v>0</v>
      </c>
      <c r="BG797" s="176">
        <f>IF(N797="zákl. přenesená",J797,0)</f>
        <v>0</v>
      </c>
      <c r="BH797" s="176">
        <f>IF(N797="sníž. přenesená",J797,0)</f>
        <v>0</v>
      </c>
      <c r="BI797" s="176">
        <f>IF(N797="nulová",J797,0)</f>
        <v>0</v>
      </c>
      <c r="BJ797" s="18" t="s">
        <v>86</v>
      </c>
      <c r="BK797" s="176">
        <f>ROUND(I797*H797,2)</f>
        <v>0</v>
      </c>
      <c r="BL797" s="18" t="s">
        <v>142</v>
      </c>
      <c r="BM797" s="175" t="s">
        <v>845</v>
      </c>
    </row>
    <row r="798" spans="1:65" s="2" customFormat="1" ht="10.199999999999999">
      <c r="A798" s="33"/>
      <c r="B798" s="34"/>
      <c r="C798" s="33"/>
      <c r="D798" s="177" t="s">
        <v>144</v>
      </c>
      <c r="E798" s="33"/>
      <c r="F798" s="178" t="s">
        <v>846</v>
      </c>
      <c r="G798" s="33"/>
      <c r="H798" s="33"/>
      <c r="I798" s="97"/>
      <c r="J798" s="33"/>
      <c r="K798" s="33"/>
      <c r="L798" s="34"/>
      <c r="M798" s="179"/>
      <c r="N798" s="180"/>
      <c r="O798" s="59"/>
      <c r="P798" s="59"/>
      <c r="Q798" s="59"/>
      <c r="R798" s="59"/>
      <c r="S798" s="59"/>
      <c r="T798" s="60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T798" s="18" t="s">
        <v>144</v>
      </c>
      <c r="AU798" s="18" t="s">
        <v>89</v>
      </c>
    </row>
    <row r="799" spans="1:65" s="13" customFormat="1" ht="10.199999999999999">
      <c r="B799" s="181"/>
      <c r="D799" s="177" t="s">
        <v>146</v>
      </c>
      <c r="E799" s="182" t="s">
        <v>1</v>
      </c>
      <c r="F799" s="183" t="s">
        <v>147</v>
      </c>
      <c r="H799" s="182" t="s">
        <v>1</v>
      </c>
      <c r="I799" s="184"/>
      <c r="L799" s="181"/>
      <c r="M799" s="185"/>
      <c r="N799" s="186"/>
      <c r="O799" s="186"/>
      <c r="P799" s="186"/>
      <c r="Q799" s="186"/>
      <c r="R799" s="186"/>
      <c r="S799" s="186"/>
      <c r="T799" s="187"/>
      <c r="AT799" s="182" t="s">
        <v>146</v>
      </c>
      <c r="AU799" s="182" t="s">
        <v>89</v>
      </c>
      <c r="AV799" s="13" t="s">
        <v>86</v>
      </c>
      <c r="AW799" s="13" t="s">
        <v>33</v>
      </c>
      <c r="AX799" s="13" t="s">
        <v>78</v>
      </c>
      <c r="AY799" s="182" t="s">
        <v>136</v>
      </c>
    </row>
    <row r="800" spans="1:65" s="14" customFormat="1" ht="10.199999999999999">
      <c r="B800" s="188"/>
      <c r="D800" s="177" t="s">
        <v>146</v>
      </c>
      <c r="E800" s="189" t="s">
        <v>1</v>
      </c>
      <c r="F800" s="190" t="s">
        <v>847</v>
      </c>
      <c r="H800" s="191">
        <v>236</v>
      </c>
      <c r="I800" s="192"/>
      <c r="L800" s="188"/>
      <c r="M800" s="193"/>
      <c r="N800" s="194"/>
      <c r="O800" s="194"/>
      <c r="P800" s="194"/>
      <c r="Q800" s="194"/>
      <c r="R800" s="194"/>
      <c r="S800" s="194"/>
      <c r="T800" s="195"/>
      <c r="AT800" s="189" t="s">
        <v>146</v>
      </c>
      <c r="AU800" s="189" t="s">
        <v>89</v>
      </c>
      <c r="AV800" s="14" t="s">
        <v>89</v>
      </c>
      <c r="AW800" s="14" t="s">
        <v>33</v>
      </c>
      <c r="AX800" s="14" t="s">
        <v>78</v>
      </c>
      <c r="AY800" s="189" t="s">
        <v>136</v>
      </c>
    </row>
    <row r="801" spans="1:65" s="15" customFormat="1" ht="10.199999999999999">
      <c r="B801" s="196"/>
      <c r="D801" s="177" t="s">
        <v>146</v>
      </c>
      <c r="E801" s="197" t="s">
        <v>1</v>
      </c>
      <c r="F801" s="198" t="s">
        <v>149</v>
      </c>
      <c r="H801" s="199">
        <v>236</v>
      </c>
      <c r="I801" s="200"/>
      <c r="L801" s="196"/>
      <c r="M801" s="201"/>
      <c r="N801" s="202"/>
      <c r="O801" s="202"/>
      <c r="P801" s="202"/>
      <c r="Q801" s="202"/>
      <c r="R801" s="202"/>
      <c r="S801" s="202"/>
      <c r="T801" s="203"/>
      <c r="AT801" s="197" t="s">
        <v>146</v>
      </c>
      <c r="AU801" s="197" t="s">
        <v>89</v>
      </c>
      <c r="AV801" s="15" t="s">
        <v>142</v>
      </c>
      <c r="AW801" s="15" t="s">
        <v>33</v>
      </c>
      <c r="AX801" s="15" t="s">
        <v>86</v>
      </c>
      <c r="AY801" s="197" t="s">
        <v>136</v>
      </c>
    </row>
    <row r="802" spans="1:65" s="2" customFormat="1" ht="16.5" customHeight="1">
      <c r="A802" s="33"/>
      <c r="B802" s="162"/>
      <c r="C802" s="212" t="s">
        <v>848</v>
      </c>
      <c r="D802" s="212" t="s">
        <v>517</v>
      </c>
      <c r="E802" s="213" t="s">
        <v>849</v>
      </c>
      <c r="F802" s="214" t="s">
        <v>850</v>
      </c>
      <c r="G802" s="215" t="s">
        <v>170</v>
      </c>
      <c r="H802" s="216">
        <v>239.54</v>
      </c>
      <c r="I802" s="217"/>
      <c r="J802" s="218">
        <f>ROUND(I802*H802,2)</f>
        <v>0</v>
      </c>
      <c r="K802" s="219"/>
      <c r="L802" s="220"/>
      <c r="M802" s="221" t="s">
        <v>1</v>
      </c>
      <c r="N802" s="222" t="s">
        <v>43</v>
      </c>
      <c r="O802" s="59"/>
      <c r="P802" s="173">
        <f>O802*H802</f>
        <v>0</v>
      </c>
      <c r="Q802" s="173">
        <v>1.142E-2</v>
      </c>
      <c r="R802" s="173">
        <f>Q802*H802</f>
        <v>2.7355467999999998</v>
      </c>
      <c r="S802" s="173">
        <v>0</v>
      </c>
      <c r="T802" s="174">
        <f>S802*H802</f>
        <v>0</v>
      </c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R802" s="175" t="s">
        <v>204</v>
      </c>
      <c r="AT802" s="175" t="s">
        <v>517</v>
      </c>
      <c r="AU802" s="175" t="s">
        <v>89</v>
      </c>
      <c r="AY802" s="18" t="s">
        <v>136</v>
      </c>
      <c r="BE802" s="176">
        <f>IF(N802="základní",J802,0)</f>
        <v>0</v>
      </c>
      <c r="BF802" s="176">
        <f>IF(N802="snížená",J802,0)</f>
        <v>0</v>
      </c>
      <c r="BG802" s="176">
        <f>IF(N802="zákl. přenesená",J802,0)</f>
        <v>0</v>
      </c>
      <c r="BH802" s="176">
        <f>IF(N802="sníž. přenesená",J802,0)</f>
        <v>0</v>
      </c>
      <c r="BI802" s="176">
        <f>IF(N802="nulová",J802,0)</f>
        <v>0</v>
      </c>
      <c r="BJ802" s="18" t="s">
        <v>86</v>
      </c>
      <c r="BK802" s="176">
        <f>ROUND(I802*H802,2)</f>
        <v>0</v>
      </c>
      <c r="BL802" s="18" t="s">
        <v>142</v>
      </c>
      <c r="BM802" s="175" t="s">
        <v>851</v>
      </c>
    </row>
    <row r="803" spans="1:65" s="2" customFormat="1" ht="10.199999999999999">
      <c r="A803" s="33"/>
      <c r="B803" s="34"/>
      <c r="C803" s="33"/>
      <c r="D803" s="177" t="s">
        <v>144</v>
      </c>
      <c r="E803" s="33"/>
      <c r="F803" s="178" t="s">
        <v>840</v>
      </c>
      <c r="G803" s="33"/>
      <c r="H803" s="33"/>
      <c r="I803" s="97"/>
      <c r="J803" s="33"/>
      <c r="K803" s="33"/>
      <c r="L803" s="34"/>
      <c r="M803" s="179"/>
      <c r="N803" s="180"/>
      <c r="O803" s="59"/>
      <c r="P803" s="59"/>
      <c r="Q803" s="59"/>
      <c r="R803" s="59"/>
      <c r="S803" s="59"/>
      <c r="T803" s="60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T803" s="18" t="s">
        <v>144</v>
      </c>
      <c r="AU803" s="18" t="s">
        <v>89</v>
      </c>
    </row>
    <row r="804" spans="1:65" s="14" customFormat="1" ht="10.199999999999999">
      <c r="B804" s="188"/>
      <c r="D804" s="177" t="s">
        <v>146</v>
      </c>
      <c r="E804" s="189" t="s">
        <v>1</v>
      </c>
      <c r="F804" s="190" t="s">
        <v>852</v>
      </c>
      <c r="H804" s="191">
        <v>239.54</v>
      </c>
      <c r="I804" s="192"/>
      <c r="L804" s="188"/>
      <c r="M804" s="193"/>
      <c r="N804" s="194"/>
      <c r="O804" s="194"/>
      <c r="P804" s="194"/>
      <c r="Q804" s="194"/>
      <c r="R804" s="194"/>
      <c r="S804" s="194"/>
      <c r="T804" s="195"/>
      <c r="AT804" s="189" t="s">
        <v>146</v>
      </c>
      <c r="AU804" s="189" t="s">
        <v>89</v>
      </c>
      <c r="AV804" s="14" t="s">
        <v>89</v>
      </c>
      <c r="AW804" s="14" t="s">
        <v>33</v>
      </c>
      <c r="AX804" s="14" t="s">
        <v>86</v>
      </c>
      <c r="AY804" s="189" t="s">
        <v>136</v>
      </c>
    </row>
    <row r="805" spans="1:65" s="2" customFormat="1" ht="16.5" customHeight="1">
      <c r="A805" s="33"/>
      <c r="B805" s="162"/>
      <c r="C805" s="163" t="s">
        <v>853</v>
      </c>
      <c r="D805" s="163" t="s">
        <v>138</v>
      </c>
      <c r="E805" s="164" t="s">
        <v>854</v>
      </c>
      <c r="F805" s="165" t="s">
        <v>855</v>
      </c>
      <c r="G805" s="166" t="s">
        <v>215</v>
      </c>
      <c r="H805" s="167">
        <v>26</v>
      </c>
      <c r="I805" s="168"/>
      <c r="J805" s="169">
        <f>ROUND(I805*H805,2)</f>
        <v>0</v>
      </c>
      <c r="K805" s="170"/>
      <c r="L805" s="34"/>
      <c r="M805" s="171" t="s">
        <v>1</v>
      </c>
      <c r="N805" s="172" t="s">
        <v>43</v>
      </c>
      <c r="O805" s="59"/>
      <c r="P805" s="173">
        <f>O805*H805</f>
        <v>0</v>
      </c>
      <c r="Q805" s="173">
        <v>1E-4</v>
      </c>
      <c r="R805" s="173">
        <f>Q805*H805</f>
        <v>2.6000000000000003E-3</v>
      </c>
      <c r="S805" s="173">
        <v>0</v>
      </c>
      <c r="T805" s="174">
        <f>S805*H805</f>
        <v>0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175" t="s">
        <v>142</v>
      </c>
      <c r="AT805" s="175" t="s">
        <v>138</v>
      </c>
      <c r="AU805" s="175" t="s">
        <v>89</v>
      </c>
      <c r="AY805" s="18" t="s">
        <v>136</v>
      </c>
      <c r="BE805" s="176">
        <f>IF(N805="základní",J805,0)</f>
        <v>0</v>
      </c>
      <c r="BF805" s="176">
        <f>IF(N805="snížená",J805,0)</f>
        <v>0</v>
      </c>
      <c r="BG805" s="176">
        <f>IF(N805="zákl. přenesená",J805,0)</f>
        <v>0</v>
      </c>
      <c r="BH805" s="176">
        <f>IF(N805="sníž. přenesená",J805,0)</f>
        <v>0</v>
      </c>
      <c r="BI805" s="176">
        <f>IF(N805="nulová",J805,0)</f>
        <v>0</v>
      </c>
      <c r="BJ805" s="18" t="s">
        <v>86</v>
      </c>
      <c r="BK805" s="176">
        <f>ROUND(I805*H805,2)</f>
        <v>0</v>
      </c>
      <c r="BL805" s="18" t="s">
        <v>142</v>
      </c>
      <c r="BM805" s="175" t="s">
        <v>856</v>
      </c>
    </row>
    <row r="806" spans="1:65" s="2" customFormat="1" ht="19.2">
      <c r="A806" s="33"/>
      <c r="B806" s="34"/>
      <c r="C806" s="33"/>
      <c r="D806" s="177" t="s">
        <v>144</v>
      </c>
      <c r="E806" s="33"/>
      <c r="F806" s="178" t="s">
        <v>857</v>
      </c>
      <c r="G806" s="33"/>
      <c r="H806" s="33"/>
      <c r="I806" s="97"/>
      <c r="J806" s="33"/>
      <c r="K806" s="33"/>
      <c r="L806" s="34"/>
      <c r="M806" s="179"/>
      <c r="N806" s="180"/>
      <c r="O806" s="59"/>
      <c r="P806" s="59"/>
      <c r="Q806" s="59"/>
      <c r="R806" s="59"/>
      <c r="S806" s="59"/>
      <c r="T806" s="60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T806" s="18" t="s">
        <v>144</v>
      </c>
      <c r="AU806" s="18" t="s">
        <v>89</v>
      </c>
    </row>
    <row r="807" spans="1:65" s="13" customFormat="1" ht="10.199999999999999">
      <c r="B807" s="181"/>
      <c r="D807" s="177" t="s">
        <v>146</v>
      </c>
      <c r="E807" s="182" t="s">
        <v>1</v>
      </c>
      <c r="F807" s="183" t="s">
        <v>553</v>
      </c>
      <c r="H807" s="182" t="s">
        <v>1</v>
      </c>
      <c r="I807" s="184"/>
      <c r="L807" s="181"/>
      <c r="M807" s="185"/>
      <c r="N807" s="186"/>
      <c r="O807" s="186"/>
      <c r="P807" s="186"/>
      <c r="Q807" s="186"/>
      <c r="R807" s="186"/>
      <c r="S807" s="186"/>
      <c r="T807" s="187"/>
      <c r="AT807" s="182" t="s">
        <v>146</v>
      </c>
      <c r="AU807" s="182" t="s">
        <v>89</v>
      </c>
      <c r="AV807" s="13" t="s">
        <v>86</v>
      </c>
      <c r="AW807" s="13" t="s">
        <v>33</v>
      </c>
      <c r="AX807" s="13" t="s">
        <v>78</v>
      </c>
      <c r="AY807" s="182" t="s">
        <v>136</v>
      </c>
    </row>
    <row r="808" spans="1:65" s="14" customFormat="1" ht="10.199999999999999">
      <c r="B808" s="188"/>
      <c r="D808" s="177" t="s">
        <v>146</v>
      </c>
      <c r="E808" s="189" t="s">
        <v>1</v>
      </c>
      <c r="F808" s="190" t="s">
        <v>858</v>
      </c>
      <c r="H808" s="191">
        <v>26</v>
      </c>
      <c r="I808" s="192"/>
      <c r="L808" s="188"/>
      <c r="M808" s="193"/>
      <c r="N808" s="194"/>
      <c r="O808" s="194"/>
      <c r="P808" s="194"/>
      <c r="Q808" s="194"/>
      <c r="R808" s="194"/>
      <c r="S808" s="194"/>
      <c r="T808" s="195"/>
      <c r="AT808" s="189" t="s">
        <v>146</v>
      </c>
      <c r="AU808" s="189" t="s">
        <v>89</v>
      </c>
      <c r="AV808" s="14" t="s">
        <v>89</v>
      </c>
      <c r="AW808" s="14" t="s">
        <v>33</v>
      </c>
      <c r="AX808" s="14" t="s">
        <v>78</v>
      </c>
      <c r="AY808" s="189" t="s">
        <v>136</v>
      </c>
    </row>
    <row r="809" spans="1:65" s="15" customFormat="1" ht="10.199999999999999">
      <c r="B809" s="196"/>
      <c r="D809" s="177" t="s">
        <v>146</v>
      </c>
      <c r="E809" s="197" t="s">
        <v>1</v>
      </c>
      <c r="F809" s="198" t="s">
        <v>149</v>
      </c>
      <c r="H809" s="199">
        <v>26</v>
      </c>
      <c r="I809" s="200"/>
      <c r="L809" s="196"/>
      <c r="M809" s="201"/>
      <c r="N809" s="202"/>
      <c r="O809" s="202"/>
      <c r="P809" s="202"/>
      <c r="Q809" s="202"/>
      <c r="R809" s="202"/>
      <c r="S809" s="202"/>
      <c r="T809" s="203"/>
      <c r="AT809" s="197" t="s">
        <v>146</v>
      </c>
      <c r="AU809" s="197" t="s">
        <v>89</v>
      </c>
      <c r="AV809" s="15" t="s">
        <v>142</v>
      </c>
      <c r="AW809" s="15" t="s">
        <v>33</v>
      </c>
      <c r="AX809" s="15" t="s">
        <v>86</v>
      </c>
      <c r="AY809" s="197" t="s">
        <v>136</v>
      </c>
    </row>
    <row r="810" spans="1:65" s="2" customFormat="1" ht="16.5" customHeight="1">
      <c r="A810" s="33"/>
      <c r="B810" s="162"/>
      <c r="C810" s="212" t="s">
        <v>859</v>
      </c>
      <c r="D810" s="212" t="s">
        <v>517</v>
      </c>
      <c r="E810" s="213" t="s">
        <v>860</v>
      </c>
      <c r="F810" s="214" t="s">
        <v>861</v>
      </c>
      <c r="G810" s="215" t="s">
        <v>215</v>
      </c>
      <c r="H810" s="216">
        <v>26</v>
      </c>
      <c r="I810" s="217"/>
      <c r="J810" s="218">
        <f>ROUND(I810*H810,2)</f>
        <v>0</v>
      </c>
      <c r="K810" s="219"/>
      <c r="L810" s="220"/>
      <c r="M810" s="221" t="s">
        <v>1</v>
      </c>
      <c r="N810" s="222" t="s">
        <v>43</v>
      </c>
      <c r="O810" s="59"/>
      <c r="P810" s="173">
        <f>O810*H810</f>
        <v>0</v>
      </c>
      <c r="Q810" s="173">
        <v>1.6000000000000001E-3</v>
      </c>
      <c r="R810" s="173">
        <f>Q810*H810</f>
        <v>4.1600000000000005E-2</v>
      </c>
      <c r="S810" s="173">
        <v>0</v>
      </c>
      <c r="T810" s="174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75" t="s">
        <v>204</v>
      </c>
      <c r="AT810" s="175" t="s">
        <v>517</v>
      </c>
      <c r="AU810" s="175" t="s">
        <v>89</v>
      </c>
      <c r="AY810" s="18" t="s">
        <v>136</v>
      </c>
      <c r="BE810" s="176">
        <f>IF(N810="základní",J810,0)</f>
        <v>0</v>
      </c>
      <c r="BF810" s="176">
        <f>IF(N810="snížená",J810,0)</f>
        <v>0</v>
      </c>
      <c r="BG810" s="176">
        <f>IF(N810="zákl. přenesená",J810,0)</f>
        <v>0</v>
      </c>
      <c r="BH810" s="176">
        <f>IF(N810="sníž. přenesená",J810,0)</f>
        <v>0</v>
      </c>
      <c r="BI810" s="176">
        <f>IF(N810="nulová",J810,0)</f>
        <v>0</v>
      </c>
      <c r="BJ810" s="18" t="s">
        <v>86</v>
      </c>
      <c r="BK810" s="176">
        <f>ROUND(I810*H810,2)</f>
        <v>0</v>
      </c>
      <c r="BL810" s="18" t="s">
        <v>142</v>
      </c>
      <c r="BM810" s="175" t="s">
        <v>862</v>
      </c>
    </row>
    <row r="811" spans="1:65" s="2" customFormat="1" ht="10.199999999999999">
      <c r="A811" s="33"/>
      <c r="B811" s="34"/>
      <c r="C811" s="33"/>
      <c r="D811" s="177" t="s">
        <v>144</v>
      </c>
      <c r="E811" s="33"/>
      <c r="F811" s="178" t="s">
        <v>863</v>
      </c>
      <c r="G811" s="33"/>
      <c r="H811" s="33"/>
      <c r="I811" s="97"/>
      <c r="J811" s="33"/>
      <c r="K811" s="33"/>
      <c r="L811" s="34"/>
      <c r="M811" s="179"/>
      <c r="N811" s="180"/>
      <c r="O811" s="59"/>
      <c r="P811" s="59"/>
      <c r="Q811" s="59"/>
      <c r="R811" s="59"/>
      <c r="S811" s="59"/>
      <c r="T811" s="60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T811" s="18" t="s">
        <v>144</v>
      </c>
      <c r="AU811" s="18" t="s">
        <v>89</v>
      </c>
    </row>
    <row r="812" spans="1:65" s="14" customFormat="1" ht="10.199999999999999">
      <c r="B812" s="188"/>
      <c r="D812" s="177" t="s">
        <v>146</v>
      </c>
      <c r="E812" s="189" t="s">
        <v>1</v>
      </c>
      <c r="F812" s="190" t="s">
        <v>858</v>
      </c>
      <c r="H812" s="191">
        <v>26</v>
      </c>
      <c r="I812" s="192"/>
      <c r="L812" s="188"/>
      <c r="M812" s="193"/>
      <c r="N812" s="194"/>
      <c r="O812" s="194"/>
      <c r="P812" s="194"/>
      <c r="Q812" s="194"/>
      <c r="R812" s="194"/>
      <c r="S812" s="194"/>
      <c r="T812" s="195"/>
      <c r="AT812" s="189" t="s">
        <v>146</v>
      </c>
      <c r="AU812" s="189" t="s">
        <v>89</v>
      </c>
      <c r="AV812" s="14" t="s">
        <v>89</v>
      </c>
      <c r="AW812" s="14" t="s">
        <v>33</v>
      </c>
      <c r="AX812" s="14" t="s">
        <v>86</v>
      </c>
      <c r="AY812" s="189" t="s">
        <v>136</v>
      </c>
    </row>
    <row r="813" spans="1:65" s="2" customFormat="1" ht="16.5" customHeight="1">
      <c r="A813" s="33"/>
      <c r="B813" s="162"/>
      <c r="C813" s="163" t="s">
        <v>864</v>
      </c>
      <c r="D813" s="163" t="s">
        <v>138</v>
      </c>
      <c r="E813" s="164" t="s">
        <v>865</v>
      </c>
      <c r="F813" s="165" t="s">
        <v>866</v>
      </c>
      <c r="G813" s="166" t="s">
        <v>215</v>
      </c>
      <c r="H813" s="167">
        <v>1</v>
      </c>
      <c r="I813" s="168"/>
      <c r="J813" s="169">
        <f>ROUND(I813*H813,2)</f>
        <v>0</v>
      </c>
      <c r="K813" s="170"/>
      <c r="L813" s="34"/>
      <c r="M813" s="171" t="s">
        <v>1</v>
      </c>
      <c r="N813" s="172" t="s">
        <v>43</v>
      </c>
      <c r="O813" s="59"/>
      <c r="P813" s="173">
        <f>O813*H813</f>
        <v>0</v>
      </c>
      <c r="Q813" s="173">
        <v>0</v>
      </c>
      <c r="R813" s="173">
        <f>Q813*H813</f>
        <v>0</v>
      </c>
      <c r="S813" s="173">
        <v>0</v>
      </c>
      <c r="T813" s="174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75" t="s">
        <v>142</v>
      </c>
      <c r="AT813" s="175" t="s">
        <v>138</v>
      </c>
      <c r="AU813" s="175" t="s">
        <v>89</v>
      </c>
      <c r="AY813" s="18" t="s">
        <v>136</v>
      </c>
      <c r="BE813" s="176">
        <f>IF(N813="základní",J813,0)</f>
        <v>0</v>
      </c>
      <c r="BF813" s="176">
        <f>IF(N813="snížená",J813,0)</f>
        <v>0</v>
      </c>
      <c r="BG813" s="176">
        <f>IF(N813="zákl. přenesená",J813,0)</f>
        <v>0</v>
      </c>
      <c r="BH813" s="176">
        <f>IF(N813="sníž. přenesená",J813,0)</f>
        <v>0</v>
      </c>
      <c r="BI813" s="176">
        <f>IF(N813="nulová",J813,0)</f>
        <v>0</v>
      </c>
      <c r="BJ813" s="18" t="s">
        <v>86</v>
      </c>
      <c r="BK813" s="176">
        <f>ROUND(I813*H813,2)</f>
        <v>0</v>
      </c>
      <c r="BL813" s="18" t="s">
        <v>142</v>
      </c>
      <c r="BM813" s="175" t="s">
        <v>867</v>
      </c>
    </row>
    <row r="814" spans="1:65" s="2" customFormat="1" ht="10.199999999999999">
      <c r="A814" s="33"/>
      <c r="B814" s="34"/>
      <c r="C814" s="33"/>
      <c r="D814" s="177" t="s">
        <v>144</v>
      </c>
      <c r="E814" s="33"/>
      <c r="F814" s="178" t="s">
        <v>868</v>
      </c>
      <c r="G814" s="33"/>
      <c r="H814" s="33"/>
      <c r="I814" s="97"/>
      <c r="J814" s="33"/>
      <c r="K814" s="33"/>
      <c r="L814" s="34"/>
      <c r="M814" s="179"/>
      <c r="N814" s="180"/>
      <c r="O814" s="59"/>
      <c r="P814" s="59"/>
      <c r="Q814" s="59"/>
      <c r="R814" s="59"/>
      <c r="S814" s="59"/>
      <c r="T814" s="60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T814" s="18" t="s">
        <v>144</v>
      </c>
      <c r="AU814" s="18" t="s">
        <v>89</v>
      </c>
    </row>
    <row r="815" spans="1:65" s="13" customFormat="1" ht="10.199999999999999">
      <c r="B815" s="181"/>
      <c r="D815" s="177" t="s">
        <v>146</v>
      </c>
      <c r="E815" s="182" t="s">
        <v>1</v>
      </c>
      <c r="F815" s="183" t="s">
        <v>147</v>
      </c>
      <c r="H815" s="182" t="s">
        <v>1</v>
      </c>
      <c r="I815" s="184"/>
      <c r="L815" s="181"/>
      <c r="M815" s="185"/>
      <c r="N815" s="186"/>
      <c r="O815" s="186"/>
      <c r="P815" s="186"/>
      <c r="Q815" s="186"/>
      <c r="R815" s="186"/>
      <c r="S815" s="186"/>
      <c r="T815" s="187"/>
      <c r="AT815" s="182" t="s">
        <v>146</v>
      </c>
      <c r="AU815" s="182" t="s">
        <v>89</v>
      </c>
      <c r="AV815" s="13" t="s">
        <v>86</v>
      </c>
      <c r="AW815" s="13" t="s">
        <v>33</v>
      </c>
      <c r="AX815" s="13" t="s">
        <v>78</v>
      </c>
      <c r="AY815" s="182" t="s">
        <v>136</v>
      </c>
    </row>
    <row r="816" spans="1:65" s="14" customFormat="1" ht="10.199999999999999">
      <c r="B816" s="188"/>
      <c r="D816" s="177" t="s">
        <v>146</v>
      </c>
      <c r="E816" s="189" t="s">
        <v>1</v>
      </c>
      <c r="F816" s="190" t="s">
        <v>869</v>
      </c>
      <c r="H816" s="191">
        <v>1</v>
      </c>
      <c r="I816" s="192"/>
      <c r="L816" s="188"/>
      <c r="M816" s="193"/>
      <c r="N816" s="194"/>
      <c r="O816" s="194"/>
      <c r="P816" s="194"/>
      <c r="Q816" s="194"/>
      <c r="R816" s="194"/>
      <c r="S816" s="194"/>
      <c r="T816" s="195"/>
      <c r="AT816" s="189" t="s">
        <v>146</v>
      </c>
      <c r="AU816" s="189" t="s">
        <v>89</v>
      </c>
      <c r="AV816" s="14" t="s">
        <v>89</v>
      </c>
      <c r="AW816" s="14" t="s">
        <v>33</v>
      </c>
      <c r="AX816" s="14" t="s">
        <v>78</v>
      </c>
      <c r="AY816" s="189" t="s">
        <v>136</v>
      </c>
    </row>
    <row r="817" spans="1:65" s="15" customFormat="1" ht="10.199999999999999">
      <c r="B817" s="196"/>
      <c r="D817" s="177" t="s">
        <v>146</v>
      </c>
      <c r="E817" s="197" t="s">
        <v>1</v>
      </c>
      <c r="F817" s="198" t="s">
        <v>149</v>
      </c>
      <c r="H817" s="199">
        <v>1</v>
      </c>
      <c r="I817" s="200"/>
      <c r="L817" s="196"/>
      <c r="M817" s="201"/>
      <c r="N817" s="202"/>
      <c r="O817" s="202"/>
      <c r="P817" s="202"/>
      <c r="Q817" s="202"/>
      <c r="R817" s="202"/>
      <c r="S817" s="202"/>
      <c r="T817" s="203"/>
      <c r="AT817" s="197" t="s">
        <v>146</v>
      </c>
      <c r="AU817" s="197" t="s">
        <v>89</v>
      </c>
      <c r="AV817" s="15" t="s">
        <v>142</v>
      </c>
      <c r="AW817" s="15" t="s">
        <v>33</v>
      </c>
      <c r="AX817" s="15" t="s">
        <v>86</v>
      </c>
      <c r="AY817" s="197" t="s">
        <v>136</v>
      </c>
    </row>
    <row r="818" spans="1:65" s="2" customFormat="1" ht="16.5" customHeight="1">
      <c r="A818" s="33"/>
      <c r="B818" s="162"/>
      <c r="C818" s="212" t="s">
        <v>870</v>
      </c>
      <c r="D818" s="212" t="s">
        <v>517</v>
      </c>
      <c r="E818" s="213" t="s">
        <v>871</v>
      </c>
      <c r="F818" s="214" t="s">
        <v>872</v>
      </c>
      <c r="G818" s="215" t="s">
        <v>215</v>
      </c>
      <c r="H818" s="216">
        <v>1</v>
      </c>
      <c r="I818" s="217"/>
      <c r="J818" s="218">
        <f>ROUND(I818*H818,2)</f>
        <v>0</v>
      </c>
      <c r="K818" s="219"/>
      <c r="L818" s="220"/>
      <c r="M818" s="221" t="s">
        <v>1</v>
      </c>
      <c r="N818" s="222" t="s">
        <v>43</v>
      </c>
      <c r="O818" s="59"/>
      <c r="P818" s="173">
        <f>O818*H818</f>
        <v>0</v>
      </c>
      <c r="Q818" s="173">
        <v>2.0300000000000001E-3</v>
      </c>
      <c r="R818" s="173">
        <f>Q818*H818</f>
        <v>2.0300000000000001E-3</v>
      </c>
      <c r="S818" s="173">
        <v>0</v>
      </c>
      <c r="T818" s="174">
        <f>S818*H818</f>
        <v>0</v>
      </c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R818" s="175" t="s">
        <v>204</v>
      </c>
      <c r="AT818" s="175" t="s">
        <v>517</v>
      </c>
      <c r="AU818" s="175" t="s">
        <v>89</v>
      </c>
      <c r="AY818" s="18" t="s">
        <v>136</v>
      </c>
      <c r="BE818" s="176">
        <f>IF(N818="základní",J818,0)</f>
        <v>0</v>
      </c>
      <c r="BF818" s="176">
        <f>IF(N818="snížená",J818,0)</f>
        <v>0</v>
      </c>
      <c r="BG818" s="176">
        <f>IF(N818="zákl. přenesená",J818,0)</f>
        <v>0</v>
      </c>
      <c r="BH818" s="176">
        <f>IF(N818="sníž. přenesená",J818,0)</f>
        <v>0</v>
      </c>
      <c r="BI818" s="176">
        <f>IF(N818="nulová",J818,0)</f>
        <v>0</v>
      </c>
      <c r="BJ818" s="18" t="s">
        <v>86</v>
      </c>
      <c r="BK818" s="176">
        <f>ROUND(I818*H818,2)</f>
        <v>0</v>
      </c>
      <c r="BL818" s="18" t="s">
        <v>142</v>
      </c>
      <c r="BM818" s="175" t="s">
        <v>873</v>
      </c>
    </row>
    <row r="819" spans="1:65" s="2" customFormat="1" ht="10.199999999999999">
      <c r="A819" s="33"/>
      <c r="B819" s="34"/>
      <c r="C819" s="33"/>
      <c r="D819" s="177" t="s">
        <v>144</v>
      </c>
      <c r="E819" s="33"/>
      <c r="F819" s="178" t="s">
        <v>874</v>
      </c>
      <c r="G819" s="33"/>
      <c r="H819" s="33"/>
      <c r="I819" s="97"/>
      <c r="J819" s="33"/>
      <c r="K819" s="33"/>
      <c r="L819" s="34"/>
      <c r="M819" s="179"/>
      <c r="N819" s="180"/>
      <c r="O819" s="59"/>
      <c r="P819" s="59"/>
      <c r="Q819" s="59"/>
      <c r="R819" s="59"/>
      <c r="S819" s="59"/>
      <c r="T819" s="60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T819" s="18" t="s">
        <v>144</v>
      </c>
      <c r="AU819" s="18" t="s">
        <v>89</v>
      </c>
    </row>
    <row r="820" spans="1:65" s="14" customFormat="1" ht="10.199999999999999">
      <c r="B820" s="188"/>
      <c r="D820" s="177" t="s">
        <v>146</v>
      </c>
      <c r="E820" s="189" t="s">
        <v>1</v>
      </c>
      <c r="F820" s="190" t="s">
        <v>608</v>
      </c>
      <c r="H820" s="191">
        <v>1</v>
      </c>
      <c r="I820" s="192"/>
      <c r="L820" s="188"/>
      <c r="M820" s="193"/>
      <c r="N820" s="194"/>
      <c r="O820" s="194"/>
      <c r="P820" s="194"/>
      <c r="Q820" s="194"/>
      <c r="R820" s="194"/>
      <c r="S820" s="194"/>
      <c r="T820" s="195"/>
      <c r="AT820" s="189" t="s">
        <v>146</v>
      </c>
      <c r="AU820" s="189" t="s">
        <v>89</v>
      </c>
      <c r="AV820" s="14" t="s">
        <v>89</v>
      </c>
      <c r="AW820" s="14" t="s">
        <v>33</v>
      </c>
      <c r="AX820" s="14" t="s">
        <v>86</v>
      </c>
      <c r="AY820" s="189" t="s">
        <v>136</v>
      </c>
    </row>
    <row r="821" spans="1:65" s="2" customFormat="1" ht="16.5" customHeight="1">
      <c r="A821" s="33"/>
      <c r="B821" s="162"/>
      <c r="C821" s="163" t="s">
        <v>875</v>
      </c>
      <c r="D821" s="163" t="s">
        <v>138</v>
      </c>
      <c r="E821" s="164" t="s">
        <v>876</v>
      </c>
      <c r="F821" s="165" t="s">
        <v>877</v>
      </c>
      <c r="G821" s="166" t="s">
        <v>215</v>
      </c>
      <c r="H821" s="167">
        <v>24</v>
      </c>
      <c r="I821" s="168"/>
      <c r="J821" s="169">
        <f>ROUND(I821*H821,2)</f>
        <v>0</v>
      </c>
      <c r="K821" s="170"/>
      <c r="L821" s="34"/>
      <c r="M821" s="171" t="s">
        <v>1</v>
      </c>
      <c r="N821" s="172" t="s">
        <v>43</v>
      </c>
      <c r="O821" s="59"/>
      <c r="P821" s="173">
        <f>O821*H821</f>
        <v>0</v>
      </c>
      <c r="Q821" s="173">
        <v>1E-4</v>
      </c>
      <c r="R821" s="173">
        <f>Q821*H821</f>
        <v>2.4000000000000002E-3</v>
      </c>
      <c r="S821" s="173">
        <v>0</v>
      </c>
      <c r="T821" s="174">
        <f>S821*H821</f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75" t="s">
        <v>142</v>
      </c>
      <c r="AT821" s="175" t="s">
        <v>138</v>
      </c>
      <c r="AU821" s="175" t="s">
        <v>89</v>
      </c>
      <c r="AY821" s="18" t="s">
        <v>136</v>
      </c>
      <c r="BE821" s="176">
        <f>IF(N821="základní",J821,0)</f>
        <v>0</v>
      </c>
      <c r="BF821" s="176">
        <f>IF(N821="snížená",J821,0)</f>
        <v>0</v>
      </c>
      <c r="BG821" s="176">
        <f>IF(N821="zákl. přenesená",J821,0)</f>
        <v>0</v>
      </c>
      <c r="BH821" s="176">
        <f>IF(N821="sníž. přenesená",J821,0)</f>
        <v>0</v>
      </c>
      <c r="BI821" s="176">
        <f>IF(N821="nulová",J821,0)</f>
        <v>0</v>
      </c>
      <c r="BJ821" s="18" t="s">
        <v>86</v>
      </c>
      <c r="BK821" s="176">
        <f>ROUND(I821*H821,2)</f>
        <v>0</v>
      </c>
      <c r="BL821" s="18" t="s">
        <v>142</v>
      </c>
      <c r="BM821" s="175" t="s">
        <v>878</v>
      </c>
    </row>
    <row r="822" spans="1:65" s="2" customFormat="1" ht="19.2">
      <c r="A822" s="33"/>
      <c r="B822" s="34"/>
      <c r="C822" s="33"/>
      <c r="D822" s="177" t="s">
        <v>144</v>
      </c>
      <c r="E822" s="33"/>
      <c r="F822" s="178" t="s">
        <v>879</v>
      </c>
      <c r="G822" s="33"/>
      <c r="H822" s="33"/>
      <c r="I822" s="97"/>
      <c r="J822" s="33"/>
      <c r="K822" s="33"/>
      <c r="L822" s="34"/>
      <c r="M822" s="179"/>
      <c r="N822" s="180"/>
      <c r="O822" s="59"/>
      <c r="P822" s="59"/>
      <c r="Q822" s="59"/>
      <c r="R822" s="59"/>
      <c r="S822" s="59"/>
      <c r="T822" s="60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T822" s="18" t="s">
        <v>144</v>
      </c>
      <c r="AU822" s="18" t="s">
        <v>89</v>
      </c>
    </row>
    <row r="823" spans="1:65" s="13" customFormat="1" ht="10.199999999999999">
      <c r="B823" s="181"/>
      <c r="D823" s="177" t="s">
        <v>146</v>
      </c>
      <c r="E823" s="182" t="s">
        <v>1</v>
      </c>
      <c r="F823" s="183" t="s">
        <v>553</v>
      </c>
      <c r="H823" s="182" t="s">
        <v>1</v>
      </c>
      <c r="I823" s="184"/>
      <c r="L823" s="181"/>
      <c r="M823" s="185"/>
      <c r="N823" s="186"/>
      <c r="O823" s="186"/>
      <c r="P823" s="186"/>
      <c r="Q823" s="186"/>
      <c r="R823" s="186"/>
      <c r="S823" s="186"/>
      <c r="T823" s="187"/>
      <c r="AT823" s="182" t="s">
        <v>146</v>
      </c>
      <c r="AU823" s="182" t="s">
        <v>89</v>
      </c>
      <c r="AV823" s="13" t="s">
        <v>86</v>
      </c>
      <c r="AW823" s="13" t="s">
        <v>33</v>
      </c>
      <c r="AX823" s="13" t="s">
        <v>78</v>
      </c>
      <c r="AY823" s="182" t="s">
        <v>136</v>
      </c>
    </row>
    <row r="824" spans="1:65" s="14" customFormat="1" ht="10.199999999999999">
      <c r="B824" s="188"/>
      <c r="D824" s="177" t="s">
        <v>146</v>
      </c>
      <c r="E824" s="189" t="s">
        <v>1</v>
      </c>
      <c r="F824" s="190" t="s">
        <v>880</v>
      </c>
      <c r="H824" s="191">
        <v>24</v>
      </c>
      <c r="I824" s="192"/>
      <c r="L824" s="188"/>
      <c r="M824" s="193"/>
      <c r="N824" s="194"/>
      <c r="O824" s="194"/>
      <c r="P824" s="194"/>
      <c r="Q824" s="194"/>
      <c r="R824" s="194"/>
      <c r="S824" s="194"/>
      <c r="T824" s="195"/>
      <c r="AT824" s="189" t="s">
        <v>146</v>
      </c>
      <c r="AU824" s="189" t="s">
        <v>89</v>
      </c>
      <c r="AV824" s="14" t="s">
        <v>89</v>
      </c>
      <c r="AW824" s="14" t="s">
        <v>33</v>
      </c>
      <c r="AX824" s="14" t="s">
        <v>86</v>
      </c>
      <c r="AY824" s="189" t="s">
        <v>136</v>
      </c>
    </row>
    <row r="825" spans="1:65" s="2" customFormat="1" ht="16.5" customHeight="1">
      <c r="A825" s="33"/>
      <c r="B825" s="162"/>
      <c r="C825" s="212" t="s">
        <v>881</v>
      </c>
      <c r="D825" s="212" t="s">
        <v>517</v>
      </c>
      <c r="E825" s="213" t="s">
        <v>882</v>
      </c>
      <c r="F825" s="214" t="s">
        <v>883</v>
      </c>
      <c r="G825" s="215" t="s">
        <v>215</v>
      </c>
      <c r="H825" s="216">
        <v>24</v>
      </c>
      <c r="I825" s="217"/>
      <c r="J825" s="218">
        <f>ROUND(I825*H825,2)</f>
        <v>0</v>
      </c>
      <c r="K825" s="219"/>
      <c r="L825" s="220"/>
      <c r="M825" s="221" t="s">
        <v>1</v>
      </c>
      <c r="N825" s="222" t="s">
        <v>43</v>
      </c>
      <c r="O825" s="59"/>
      <c r="P825" s="173">
        <f>O825*H825</f>
        <v>0</v>
      </c>
      <c r="Q825" s="173">
        <v>1.8E-3</v>
      </c>
      <c r="R825" s="173">
        <f>Q825*H825</f>
        <v>4.3200000000000002E-2</v>
      </c>
      <c r="S825" s="173">
        <v>0</v>
      </c>
      <c r="T825" s="174">
        <f>S825*H825</f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175" t="s">
        <v>204</v>
      </c>
      <c r="AT825" s="175" t="s">
        <v>517</v>
      </c>
      <c r="AU825" s="175" t="s">
        <v>89</v>
      </c>
      <c r="AY825" s="18" t="s">
        <v>136</v>
      </c>
      <c r="BE825" s="176">
        <f>IF(N825="základní",J825,0)</f>
        <v>0</v>
      </c>
      <c r="BF825" s="176">
        <f>IF(N825="snížená",J825,0)</f>
        <v>0</v>
      </c>
      <c r="BG825" s="176">
        <f>IF(N825="zákl. přenesená",J825,0)</f>
        <v>0</v>
      </c>
      <c r="BH825" s="176">
        <f>IF(N825="sníž. přenesená",J825,0)</f>
        <v>0</v>
      </c>
      <c r="BI825" s="176">
        <f>IF(N825="nulová",J825,0)</f>
        <v>0</v>
      </c>
      <c r="BJ825" s="18" t="s">
        <v>86</v>
      </c>
      <c r="BK825" s="176">
        <f>ROUND(I825*H825,2)</f>
        <v>0</v>
      </c>
      <c r="BL825" s="18" t="s">
        <v>142</v>
      </c>
      <c r="BM825" s="175" t="s">
        <v>884</v>
      </c>
    </row>
    <row r="826" spans="1:65" s="2" customFormat="1" ht="10.199999999999999">
      <c r="A826" s="33"/>
      <c r="B826" s="34"/>
      <c r="C826" s="33"/>
      <c r="D826" s="177" t="s">
        <v>144</v>
      </c>
      <c r="E826" s="33"/>
      <c r="F826" s="178" t="s">
        <v>885</v>
      </c>
      <c r="G826" s="33"/>
      <c r="H826" s="33"/>
      <c r="I826" s="97"/>
      <c r="J826" s="33"/>
      <c r="K826" s="33"/>
      <c r="L826" s="34"/>
      <c r="M826" s="179"/>
      <c r="N826" s="180"/>
      <c r="O826" s="59"/>
      <c r="P826" s="59"/>
      <c r="Q826" s="59"/>
      <c r="R826" s="59"/>
      <c r="S826" s="59"/>
      <c r="T826" s="60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T826" s="18" t="s">
        <v>144</v>
      </c>
      <c r="AU826" s="18" t="s">
        <v>89</v>
      </c>
    </row>
    <row r="827" spans="1:65" s="14" customFormat="1" ht="10.199999999999999">
      <c r="B827" s="188"/>
      <c r="D827" s="177" t="s">
        <v>146</v>
      </c>
      <c r="E827" s="189" t="s">
        <v>1</v>
      </c>
      <c r="F827" s="190" t="s">
        <v>880</v>
      </c>
      <c r="H827" s="191">
        <v>24</v>
      </c>
      <c r="I827" s="192"/>
      <c r="L827" s="188"/>
      <c r="M827" s="193"/>
      <c r="N827" s="194"/>
      <c r="O827" s="194"/>
      <c r="P827" s="194"/>
      <c r="Q827" s="194"/>
      <c r="R827" s="194"/>
      <c r="S827" s="194"/>
      <c r="T827" s="195"/>
      <c r="AT827" s="189" t="s">
        <v>146</v>
      </c>
      <c r="AU827" s="189" t="s">
        <v>89</v>
      </c>
      <c r="AV827" s="14" t="s">
        <v>89</v>
      </c>
      <c r="AW827" s="14" t="s">
        <v>33</v>
      </c>
      <c r="AX827" s="14" t="s">
        <v>86</v>
      </c>
      <c r="AY827" s="189" t="s">
        <v>136</v>
      </c>
    </row>
    <row r="828" spans="1:65" s="2" customFormat="1" ht="16.5" customHeight="1">
      <c r="A828" s="33"/>
      <c r="B828" s="162"/>
      <c r="C828" s="163" t="s">
        <v>886</v>
      </c>
      <c r="D828" s="163" t="s">
        <v>138</v>
      </c>
      <c r="E828" s="164" t="s">
        <v>887</v>
      </c>
      <c r="F828" s="165" t="s">
        <v>888</v>
      </c>
      <c r="G828" s="166" t="s">
        <v>215</v>
      </c>
      <c r="H828" s="167">
        <v>12</v>
      </c>
      <c r="I828" s="168"/>
      <c r="J828" s="169">
        <f>ROUND(I828*H828,2)</f>
        <v>0</v>
      </c>
      <c r="K828" s="170"/>
      <c r="L828" s="34"/>
      <c r="M828" s="171" t="s">
        <v>1</v>
      </c>
      <c r="N828" s="172" t="s">
        <v>43</v>
      </c>
      <c r="O828" s="59"/>
      <c r="P828" s="173">
        <f>O828*H828</f>
        <v>0</v>
      </c>
      <c r="Q828" s="173">
        <v>1E-4</v>
      </c>
      <c r="R828" s="173">
        <f>Q828*H828</f>
        <v>1.2000000000000001E-3</v>
      </c>
      <c r="S828" s="173">
        <v>0</v>
      </c>
      <c r="T828" s="174">
        <f>S828*H828</f>
        <v>0</v>
      </c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R828" s="175" t="s">
        <v>142</v>
      </c>
      <c r="AT828" s="175" t="s">
        <v>138</v>
      </c>
      <c r="AU828" s="175" t="s">
        <v>89</v>
      </c>
      <c r="AY828" s="18" t="s">
        <v>136</v>
      </c>
      <c r="BE828" s="176">
        <f>IF(N828="základní",J828,0)</f>
        <v>0</v>
      </c>
      <c r="BF828" s="176">
        <f>IF(N828="snížená",J828,0)</f>
        <v>0</v>
      </c>
      <c r="BG828" s="176">
        <f>IF(N828="zákl. přenesená",J828,0)</f>
        <v>0</v>
      </c>
      <c r="BH828" s="176">
        <f>IF(N828="sníž. přenesená",J828,0)</f>
        <v>0</v>
      </c>
      <c r="BI828" s="176">
        <f>IF(N828="nulová",J828,0)</f>
        <v>0</v>
      </c>
      <c r="BJ828" s="18" t="s">
        <v>86</v>
      </c>
      <c r="BK828" s="176">
        <f>ROUND(I828*H828,2)</f>
        <v>0</v>
      </c>
      <c r="BL828" s="18" t="s">
        <v>142</v>
      </c>
      <c r="BM828" s="175" t="s">
        <v>889</v>
      </c>
    </row>
    <row r="829" spans="1:65" s="2" customFormat="1" ht="19.2">
      <c r="A829" s="33"/>
      <c r="B829" s="34"/>
      <c r="C829" s="33"/>
      <c r="D829" s="177" t="s">
        <v>144</v>
      </c>
      <c r="E829" s="33"/>
      <c r="F829" s="178" t="s">
        <v>890</v>
      </c>
      <c r="G829" s="33"/>
      <c r="H829" s="33"/>
      <c r="I829" s="97"/>
      <c r="J829" s="33"/>
      <c r="K829" s="33"/>
      <c r="L829" s="34"/>
      <c r="M829" s="179"/>
      <c r="N829" s="180"/>
      <c r="O829" s="59"/>
      <c r="P829" s="59"/>
      <c r="Q829" s="59"/>
      <c r="R829" s="59"/>
      <c r="S829" s="59"/>
      <c r="T829" s="60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T829" s="18" t="s">
        <v>144</v>
      </c>
      <c r="AU829" s="18" t="s">
        <v>89</v>
      </c>
    </row>
    <row r="830" spans="1:65" s="13" customFormat="1" ht="10.199999999999999">
      <c r="B830" s="181"/>
      <c r="D830" s="177" t="s">
        <v>146</v>
      </c>
      <c r="E830" s="182" t="s">
        <v>1</v>
      </c>
      <c r="F830" s="183" t="s">
        <v>553</v>
      </c>
      <c r="H830" s="182" t="s">
        <v>1</v>
      </c>
      <c r="I830" s="184"/>
      <c r="L830" s="181"/>
      <c r="M830" s="185"/>
      <c r="N830" s="186"/>
      <c r="O830" s="186"/>
      <c r="P830" s="186"/>
      <c r="Q830" s="186"/>
      <c r="R830" s="186"/>
      <c r="S830" s="186"/>
      <c r="T830" s="187"/>
      <c r="AT830" s="182" t="s">
        <v>146</v>
      </c>
      <c r="AU830" s="182" t="s">
        <v>89</v>
      </c>
      <c r="AV830" s="13" t="s">
        <v>86</v>
      </c>
      <c r="AW830" s="13" t="s">
        <v>33</v>
      </c>
      <c r="AX830" s="13" t="s">
        <v>78</v>
      </c>
      <c r="AY830" s="182" t="s">
        <v>136</v>
      </c>
    </row>
    <row r="831" spans="1:65" s="14" customFormat="1" ht="10.199999999999999">
      <c r="B831" s="188"/>
      <c r="D831" s="177" t="s">
        <v>146</v>
      </c>
      <c r="E831" s="189" t="s">
        <v>1</v>
      </c>
      <c r="F831" s="190" t="s">
        <v>662</v>
      </c>
      <c r="H831" s="191">
        <v>12</v>
      </c>
      <c r="I831" s="192"/>
      <c r="L831" s="188"/>
      <c r="M831" s="193"/>
      <c r="N831" s="194"/>
      <c r="O831" s="194"/>
      <c r="P831" s="194"/>
      <c r="Q831" s="194"/>
      <c r="R831" s="194"/>
      <c r="S831" s="194"/>
      <c r="T831" s="195"/>
      <c r="AT831" s="189" t="s">
        <v>146</v>
      </c>
      <c r="AU831" s="189" t="s">
        <v>89</v>
      </c>
      <c r="AV831" s="14" t="s">
        <v>89</v>
      </c>
      <c r="AW831" s="14" t="s">
        <v>33</v>
      </c>
      <c r="AX831" s="14" t="s">
        <v>78</v>
      </c>
      <c r="AY831" s="189" t="s">
        <v>136</v>
      </c>
    </row>
    <row r="832" spans="1:65" s="15" customFormat="1" ht="10.199999999999999">
      <c r="B832" s="196"/>
      <c r="D832" s="177" t="s">
        <v>146</v>
      </c>
      <c r="E832" s="197" t="s">
        <v>1</v>
      </c>
      <c r="F832" s="198" t="s">
        <v>149</v>
      </c>
      <c r="H832" s="199">
        <v>12</v>
      </c>
      <c r="I832" s="200"/>
      <c r="L832" s="196"/>
      <c r="M832" s="201"/>
      <c r="N832" s="202"/>
      <c r="O832" s="202"/>
      <c r="P832" s="202"/>
      <c r="Q832" s="202"/>
      <c r="R832" s="202"/>
      <c r="S832" s="202"/>
      <c r="T832" s="203"/>
      <c r="AT832" s="197" t="s">
        <v>146</v>
      </c>
      <c r="AU832" s="197" t="s">
        <v>89</v>
      </c>
      <c r="AV832" s="15" t="s">
        <v>142</v>
      </c>
      <c r="AW832" s="15" t="s">
        <v>33</v>
      </c>
      <c r="AX832" s="15" t="s">
        <v>86</v>
      </c>
      <c r="AY832" s="197" t="s">
        <v>136</v>
      </c>
    </row>
    <row r="833" spans="1:65" s="2" customFormat="1" ht="16.5" customHeight="1">
      <c r="A833" s="33"/>
      <c r="B833" s="162"/>
      <c r="C833" s="212" t="s">
        <v>891</v>
      </c>
      <c r="D833" s="212" t="s">
        <v>517</v>
      </c>
      <c r="E833" s="213" t="s">
        <v>892</v>
      </c>
      <c r="F833" s="214" t="s">
        <v>893</v>
      </c>
      <c r="G833" s="215" t="s">
        <v>215</v>
      </c>
      <c r="H833" s="216">
        <v>12</v>
      </c>
      <c r="I833" s="217"/>
      <c r="J833" s="218">
        <f>ROUND(I833*H833,2)</f>
        <v>0</v>
      </c>
      <c r="K833" s="219"/>
      <c r="L833" s="220"/>
      <c r="M833" s="221" t="s">
        <v>1</v>
      </c>
      <c r="N833" s="222" t="s">
        <v>43</v>
      </c>
      <c r="O833" s="59"/>
      <c r="P833" s="173">
        <f>O833*H833</f>
        <v>0</v>
      </c>
      <c r="Q833" s="173">
        <v>2.3999999999999998E-3</v>
      </c>
      <c r="R833" s="173">
        <f>Q833*H833</f>
        <v>2.8799999999999999E-2</v>
      </c>
      <c r="S833" s="173">
        <v>0</v>
      </c>
      <c r="T833" s="174">
        <f>S833*H833</f>
        <v>0</v>
      </c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R833" s="175" t="s">
        <v>204</v>
      </c>
      <c r="AT833" s="175" t="s">
        <v>517</v>
      </c>
      <c r="AU833" s="175" t="s">
        <v>89</v>
      </c>
      <c r="AY833" s="18" t="s">
        <v>136</v>
      </c>
      <c r="BE833" s="176">
        <f>IF(N833="základní",J833,0)</f>
        <v>0</v>
      </c>
      <c r="BF833" s="176">
        <f>IF(N833="snížená",J833,0)</f>
        <v>0</v>
      </c>
      <c r="BG833" s="176">
        <f>IF(N833="zákl. přenesená",J833,0)</f>
        <v>0</v>
      </c>
      <c r="BH833" s="176">
        <f>IF(N833="sníž. přenesená",J833,0)</f>
        <v>0</v>
      </c>
      <c r="BI833" s="176">
        <f>IF(N833="nulová",J833,0)</f>
        <v>0</v>
      </c>
      <c r="BJ833" s="18" t="s">
        <v>86</v>
      </c>
      <c r="BK833" s="176">
        <f>ROUND(I833*H833,2)</f>
        <v>0</v>
      </c>
      <c r="BL833" s="18" t="s">
        <v>142</v>
      </c>
      <c r="BM833" s="175" t="s">
        <v>894</v>
      </c>
    </row>
    <row r="834" spans="1:65" s="2" customFormat="1" ht="10.199999999999999">
      <c r="A834" s="33"/>
      <c r="B834" s="34"/>
      <c r="C834" s="33"/>
      <c r="D834" s="177" t="s">
        <v>144</v>
      </c>
      <c r="E834" s="33"/>
      <c r="F834" s="178" t="s">
        <v>895</v>
      </c>
      <c r="G834" s="33"/>
      <c r="H834" s="33"/>
      <c r="I834" s="97"/>
      <c r="J834" s="33"/>
      <c r="K834" s="33"/>
      <c r="L834" s="34"/>
      <c r="M834" s="179"/>
      <c r="N834" s="180"/>
      <c r="O834" s="59"/>
      <c r="P834" s="59"/>
      <c r="Q834" s="59"/>
      <c r="R834" s="59"/>
      <c r="S834" s="59"/>
      <c r="T834" s="60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T834" s="18" t="s">
        <v>144</v>
      </c>
      <c r="AU834" s="18" t="s">
        <v>89</v>
      </c>
    </row>
    <row r="835" spans="1:65" s="14" customFormat="1" ht="10.199999999999999">
      <c r="B835" s="188"/>
      <c r="D835" s="177" t="s">
        <v>146</v>
      </c>
      <c r="E835" s="189" t="s">
        <v>1</v>
      </c>
      <c r="F835" s="190" t="s">
        <v>662</v>
      </c>
      <c r="H835" s="191">
        <v>12</v>
      </c>
      <c r="I835" s="192"/>
      <c r="L835" s="188"/>
      <c r="M835" s="193"/>
      <c r="N835" s="194"/>
      <c r="O835" s="194"/>
      <c r="P835" s="194"/>
      <c r="Q835" s="194"/>
      <c r="R835" s="194"/>
      <c r="S835" s="194"/>
      <c r="T835" s="195"/>
      <c r="AT835" s="189" t="s">
        <v>146</v>
      </c>
      <c r="AU835" s="189" t="s">
        <v>89</v>
      </c>
      <c r="AV835" s="14" t="s">
        <v>89</v>
      </c>
      <c r="AW835" s="14" t="s">
        <v>33</v>
      </c>
      <c r="AX835" s="14" t="s">
        <v>86</v>
      </c>
      <c r="AY835" s="189" t="s">
        <v>136</v>
      </c>
    </row>
    <row r="836" spans="1:65" s="2" customFormat="1" ht="16.5" customHeight="1">
      <c r="A836" s="33"/>
      <c r="B836" s="162"/>
      <c r="C836" s="163" t="s">
        <v>896</v>
      </c>
      <c r="D836" s="163" t="s">
        <v>138</v>
      </c>
      <c r="E836" s="164" t="s">
        <v>897</v>
      </c>
      <c r="F836" s="165" t="s">
        <v>898</v>
      </c>
      <c r="G836" s="166" t="s">
        <v>256</v>
      </c>
      <c r="H836" s="167">
        <v>6.48</v>
      </c>
      <c r="I836" s="168"/>
      <c r="J836" s="169">
        <f>ROUND(I836*H836,2)</f>
        <v>0</v>
      </c>
      <c r="K836" s="170"/>
      <c r="L836" s="34"/>
      <c r="M836" s="171" t="s">
        <v>1</v>
      </c>
      <c r="N836" s="172" t="s">
        <v>43</v>
      </c>
      <c r="O836" s="59"/>
      <c r="P836" s="173">
        <f>O836*H836</f>
        <v>0</v>
      </c>
      <c r="Q836" s="173">
        <v>0</v>
      </c>
      <c r="R836" s="173">
        <f>Q836*H836</f>
        <v>0</v>
      </c>
      <c r="S836" s="173">
        <v>1.56</v>
      </c>
      <c r="T836" s="174">
        <f>S836*H836</f>
        <v>10.1088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75" t="s">
        <v>142</v>
      </c>
      <c r="AT836" s="175" t="s">
        <v>138</v>
      </c>
      <c r="AU836" s="175" t="s">
        <v>89</v>
      </c>
      <c r="AY836" s="18" t="s">
        <v>136</v>
      </c>
      <c r="BE836" s="176">
        <f>IF(N836="základní",J836,0)</f>
        <v>0</v>
      </c>
      <c r="BF836" s="176">
        <f>IF(N836="snížená",J836,0)</f>
        <v>0</v>
      </c>
      <c r="BG836" s="176">
        <f>IF(N836="zákl. přenesená",J836,0)</f>
        <v>0</v>
      </c>
      <c r="BH836" s="176">
        <f>IF(N836="sníž. přenesená",J836,0)</f>
        <v>0</v>
      </c>
      <c r="BI836" s="176">
        <f>IF(N836="nulová",J836,0)</f>
        <v>0</v>
      </c>
      <c r="BJ836" s="18" t="s">
        <v>86</v>
      </c>
      <c r="BK836" s="176">
        <f>ROUND(I836*H836,2)</f>
        <v>0</v>
      </c>
      <c r="BL836" s="18" t="s">
        <v>142</v>
      </c>
      <c r="BM836" s="175" t="s">
        <v>899</v>
      </c>
    </row>
    <row r="837" spans="1:65" s="2" customFormat="1" ht="10.199999999999999">
      <c r="A837" s="33"/>
      <c r="B837" s="34"/>
      <c r="C837" s="33"/>
      <c r="D837" s="177" t="s">
        <v>144</v>
      </c>
      <c r="E837" s="33"/>
      <c r="F837" s="178" t="s">
        <v>900</v>
      </c>
      <c r="G837" s="33"/>
      <c r="H837" s="33"/>
      <c r="I837" s="97"/>
      <c r="J837" s="33"/>
      <c r="K837" s="33"/>
      <c r="L837" s="34"/>
      <c r="M837" s="179"/>
      <c r="N837" s="180"/>
      <c r="O837" s="59"/>
      <c r="P837" s="59"/>
      <c r="Q837" s="59"/>
      <c r="R837" s="59"/>
      <c r="S837" s="59"/>
      <c r="T837" s="60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T837" s="18" t="s">
        <v>144</v>
      </c>
      <c r="AU837" s="18" t="s">
        <v>89</v>
      </c>
    </row>
    <row r="838" spans="1:65" s="13" customFormat="1" ht="10.199999999999999">
      <c r="B838" s="181"/>
      <c r="D838" s="177" t="s">
        <v>146</v>
      </c>
      <c r="E838" s="182" t="s">
        <v>1</v>
      </c>
      <c r="F838" s="183" t="s">
        <v>147</v>
      </c>
      <c r="H838" s="182" t="s">
        <v>1</v>
      </c>
      <c r="I838" s="184"/>
      <c r="L838" s="181"/>
      <c r="M838" s="185"/>
      <c r="N838" s="186"/>
      <c r="O838" s="186"/>
      <c r="P838" s="186"/>
      <c r="Q838" s="186"/>
      <c r="R838" s="186"/>
      <c r="S838" s="186"/>
      <c r="T838" s="187"/>
      <c r="AT838" s="182" t="s">
        <v>146</v>
      </c>
      <c r="AU838" s="182" t="s">
        <v>89</v>
      </c>
      <c r="AV838" s="13" t="s">
        <v>86</v>
      </c>
      <c r="AW838" s="13" t="s">
        <v>33</v>
      </c>
      <c r="AX838" s="13" t="s">
        <v>78</v>
      </c>
      <c r="AY838" s="182" t="s">
        <v>136</v>
      </c>
    </row>
    <row r="839" spans="1:65" s="14" customFormat="1" ht="10.199999999999999">
      <c r="B839" s="188"/>
      <c r="D839" s="177" t="s">
        <v>146</v>
      </c>
      <c r="E839" s="189" t="s">
        <v>1</v>
      </c>
      <c r="F839" s="190" t="s">
        <v>901</v>
      </c>
      <c r="H839" s="191">
        <v>6.48</v>
      </c>
      <c r="I839" s="192"/>
      <c r="L839" s="188"/>
      <c r="M839" s="193"/>
      <c r="N839" s="194"/>
      <c r="O839" s="194"/>
      <c r="P839" s="194"/>
      <c r="Q839" s="194"/>
      <c r="R839" s="194"/>
      <c r="S839" s="194"/>
      <c r="T839" s="195"/>
      <c r="AT839" s="189" t="s">
        <v>146</v>
      </c>
      <c r="AU839" s="189" t="s">
        <v>89</v>
      </c>
      <c r="AV839" s="14" t="s">
        <v>89</v>
      </c>
      <c r="AW839" s="14" t="s">
        <v>33</v>
      </c>
      <c r="AX839" s="14" t="s">
        <v>78</v>
      </c>
      <c r="AY839" s="189" t="s">
        <v>136</v>
      </c>
    </row>
    <row r="840" spans="1:65" s="15" customFormat="1" ht="10.199999999999999">
      <c r="B840" s="196"/>
      <c r="D840" s="177" t="s">
        <v>146</v>
      </c>
      <c r="E840" s="197" t="s">
        <v>1</v>
      </c>
      <c r="F840" s="198" t="s">
        <v>149</v>
      </c>
      <c r="H840" s="199">
        <v>6.48</v>
      </c>
      <c r="I840" s="200"/>
      <c r="L840" s="196"/>
      <c r="M840" s="201"/>
      <c r="N840" s="202"/>
      <c r="O840" s="202"/>
      <c r="P840" s="202"/>
      <c r="Q840" s="202"/>
      <c r="R840" s="202"/>
      <c r="S840" s="202"/>
      <c r="T840" s="203"/>
      <c r="AT840" s="197" t="s">
        <v>146</v>
      </c>
      <c r="AU840" s="197" t="s">
        <v>89</v>
      </c>
      <c r="AV840" s="15" t="s">
        <v>142</v>
      </c>
      <c r="AW840" s="15" t="s">
        <v>33</v>
      </c>
      <c r="AX840" s="15" t="s">
        <v>86</v>
      </c>
      <c r="AY840" s="197" t="s">
        <v>136</v>
      </c>
    </row>
    <row r="841" spans="1:65" s="2" customFormat="1" ht="16.5" customHeight="1">
      <c r="A841" s="33"/>
      <c r="B841" s="162"/>
      <c r="C841" s="163" t="s">
        <v>902</v>
      </c>
      <c r="D841" s="163" t="s">
        <v>138</v>
      </c>
      <c r="E841" s="164" t="s">
        <v>903</v>
      </c>
      <c r="F841" s="165" t="s">
        <v>904</v>
      </c>
      <c r="G841" s="166" t="s">
        <v>215</v>
      </c>
      <c r="H841" s="167">
        <v>4</v>
      </c>
      <c r="I841" s="168"/>
      <c r="J841" s="169">
        <f>ROUND(I841*H841,2)</f>
        <v>0</v>
      </c>
      <c r="K841" s="170"/>
      <c r="L841" s="34"/>
      <c r="M841" s="171" t="s">
        <v>1</v>
      </c>
      <c r="N841" s="172" t="s">
        <v>43</v>
      </c>
      <c r="O841" s="59"/>
      <c r="P841" s="173">
        <f>O841*H841</f>
        <v>0</v>
      </c>
      <c r="Q841" s="173">
        <v>0.45937</v>
      </c>
      <c r="R841" s="173">
        <f>Q841*H841</f>
        <v>1.83748</v>
      </c>
      <c r="S841" s="173">
        <v>0</v>
      </c>
      <c r="T841" s="174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75" t="s">
        <v>142</v>
      </c>
      <c r="AT841" s="175" t="s">
        <v>138</v>
      </c>
      <c r="AU841" s="175" t="s">
        <v>89</v>
      </c>
      <c r="AY841" s="18" t="s">
        <v>136</v>
      </c>
      <c r="BE841" s="176">
        <f>IF(N841="základní",J841,0)</f>
        <v>0</v>
      </c>
      <c r="BF841" s="176">
        <f>IF(N841="snížená",J841,0)</f>
        <v>0</v>
      </c>
      <c r="BG841" s="176">
        <f>IF(N841="zákl. přenesená",J841,0)</f>
        <v>0</v>
      </c>
      <c r="BH841" s="176">
        <f>IF(N841="sníž. přenesená",J841,0)</f>
        <v>0</v>
      </c>
      <c r="BI841" s="176">
        <f>IF(N841="nulová",J841,0)</f>
        <v>0</v>
      </c>
      <c r="BJ841" s="18" t="s">
        <v>86</v>
      </c>
      <c r="BK841" s="176">
        <f>ROUND(I841*H841,2)</f>
        <v>0</v>
      </c>
      <c r="BL841" s="18" t="s">
        <v>142</v>
      </c>
      <c r="BM841" s="175" t="s">
        <v>905</v>
      </c>
    </row>
    <row r="842" spans="1:65" s="2" customFormat="1" ht="10.199999999999999">
      <c r="A842" s="33"/>
      <c r="B842" s="34"/>
      <c r="C842" s="33"/>
      <c r="D842" s="177" t="s">
        <v>144</v>
      </c>
      <c r="E842" s="33"/>
      <c r="F842" s="178" t="s">
        <v>906</v>
      </c>
      <c r="G842" s="33"/>
      <c r="H842" s="33"/>
      <c r="I842" s="97"/>
      <c r="J842" s="33"/>
      <c r="K842" s="33"/>
      <c r="L842" s="34"/>
      <c r="M842" s="179"/>
      <c r="N842" s="180"/>
      <c r="O842" s="59"/>
      <c r="P842" s="59"/>
      <c r="Q842" s="59"/>
      <c r="R842" s="59"/>
      <c r="S842" s="59"/>
      <c r="T842" s="60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T842" s="18" t="s">
        <v>144</v>
      </c>
      <c r="AU842" s="18" t="s">
        <v>89</v>
      </c>
    </row>
    <row r="843" spans="1:65" s="14" customFormat="1" ht="10.199999999999999">
      <c r="B843" s="188"/>
      <c r="D843" s="177" t="s">
        <v>146</v>
      </c>
      <c r="E843" s="189" t="s">
        <v>1</v>
      </c>
      <c r="F843" s="190" t="s">
        <v>907</v>
      </c>
      <c r="H843" s="191">
        <v>4</v>
      </c>
      <c r="I843" s="192"/>
      <c r="L843" s="188"/>
      <c r="M843" s="193"/>
      <c r="N843" s="194"/>
      <c r="O843" s="194"/>
      <c r="P843" s="194"/>
      <c r="Q843" s="194"/>
      <c r="R843" s="194"/>
      <c r="S843" s="194"/>
      <c r="T843" s="195"/>
      <c r="AT843" s="189" t="s">
        <v>146</v>
      </c>
      <c r="AU843" s="189" t="s">
        <v>89</v>
      </c>
      <c r="AV843" s="14" t="s">
        <v>89</v>
      </c>
      <c r="AW843" s="14" t="s">
        <v>33</v>
      </c>
      <c r="AX843" s="14" t="s">
        <v>86</v>
      </c>
      <c r="AY843" s="189" t="s">
        <v>136</v>
      </c>
    </row>
    <row r="844" spans="1:65" s="2" customFormat="1" ht="16.5" customHeight="1">
      <c r="A844" s="33"/>
      <c r="B844" s="162"/>
      <c r="C844" s="163" t="s">
        <v>908</v>
      </c>
      <c r="D844" s="163" t="s">
        <v>138</v>
      </c>
      <c r="E844" s="164" t="s">
        <v>909</v>
      </c>
      <c r="F844" s="165" t="s">
        <v>910</v>
      </c>
      <c r="G844" s="166" t="s">
        <v>170</v>
      </c>
      <c r="H844" s="167">
        <v>955.7</v>
      </c>
      <c r="I844" s="168"/>
      <c r="J844" s="169">
        <f>ROUND(I844*H844,2)</f>
        <v>0</v>
      </c>
      <c r="K844" s="170"/>
      <c r="L844" s="34"/>
      <c r="M844" s="171" t="s">
        <v>1</v>
      </c>
      <c r="N844" s="172" t="s">
        <v>43</v>
      </c>
      <c r="O844" s="59"/>
      <c r="P844" s="173">
        <f>O844*H844</f>
        <v>0</v>
      </c>
      <c r="Q844" s="173">
        <v>0</v>
      </c>
      <c r="R844" s="173">
        <f>Q844*H844</f>
        <v>0</v>
      </c>
      <c r="S844" s="173">
        <v>0</v>
      </c>
      <c r="T844" s="174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75" t="s">
        <v>142</v>
      </c>
      <c r="AT844" s="175" t="s">
        <v>138</v>
      </c>
      <c r="AU844" s="175" t="s">
        <v>89</v>
      </c>
      <c r="AY844" s="18" t="s">
        <v>136</v>
      </c>
      <c r="BE844" s="176">
        <f>IF(N844="základní",J844,0)</f>
        <v>0</v>
      </c>
      <c r="BF844" s="176">
        <f>IF(N844="snížená",J844,0)</f>
        <v>0</v>
      </c>
      <c r="BG844" s="176">
        <f>IF(N844="zákl. přenesená",J844,0)</f>
        <v>0</v>
      </c>
      <c r="BH844" s="176">
        <f>IF(N844="sníž. přenesená",J844,0)</f>
        <v>0</v>
      </c>
      <c r="BI844" s="176">
        <f>IF(N844="nulová",J844,0)</f>
        <v>0</v>
      </c>
      <c r="BJ844" s="18" t="s">
        <v>86</v>
      </c>
      <c r="BK844" s="176">
        <f>ROUND(I844*H844,2)</f>
        <v>0</v>
      </c>
      <c r="BL844" s="18" t="s">
        <v>142</v>
      </c>
      <c r="BM844" s="175" t="s">
        <v>911</v>
      </c>
    </row>
    <row r="845" spans="1:65" s="2" customFormat="1" ht="10.199999999999999">
      <c r="A845" s="33"/>
      <c r="B845" s="34"/>
      <c r="C845" s="33"/>
      <c r="D845" s="177" t="s">
        <v>144</v>
      </c>
      <c r="E845" s="33"/>
      <c r="F845" s="178" t="s">
        <v>912</v>
      </c>
      <c r="G845" s="33"/>
      <c r="H845" s="33"/>
      <c r="I845" s="97"/>
      <c r="J845" s="33"/>
      <c r="K845" s="33"/>
      <c r="L845" s="34"/>
      <c r="M845" s="179"/>
      <c r="N845" s="180"/>
      <c r="O845" s="59"/>
      <c r="P845" s="59"/>
      <c r="Q845" s="59"/>
      <c r="R845" s="59"/>
      <c r="S845" s="59"/>
      <c r="T845" s="60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T845" s="18" t="s">
        <v>144</v>
      </c>
      <c r="AU845" s="18" t="s">
        <v>89</v>
      </c>
    </row>
    <row r="846" spans="1:65" s="13" customFormat="1" ht="10.199999999999999">
      <c r="B846" s="181"/>
      <c r="D846" s="177" t="s">
        <v>146</v>
      </c>
      <c r="E846" s="182" t="s">
        <v>1</v>
      </c>
      <c r="F846" s="183" t="s">
        <v>553</v>
      </c>
      <c r="H846" s="182" t="s">
        <v>1</v>
      </c>
      <c r="I846" s="184"/>
      <c r="L846" s="181"/>
      <c r="M846" s="185"/>
      <c r="N846" s="186"/>
      <c r="O846" s="186"/>
      <c r="P846" s="186"/>
      <c r="Q846" s="186"/>
      <c r="R846" s="186"/>
      <c r="S846" s="186"/>
      <c r="T846" s="187"/>
      <c r="AT846" s="182" t="s">
        <v>146</v>
      </c>
      <c r="AU846" s="182" t="s">
        <v>89</v>
      </c>
      <c r="AV846" s="13" t="s">
        <v>86</v>
      </c>
      <c r="AW846" s="13" t="s">
        <v>33</v>
      </c>
      <c r="AX846" s="13" t="s">
        <v>78</v>
      </c>
      <c r="AY846" s="182" t="s">
        <v>136</v>
      </c>
    </row>
    <row r="847" spans="1:65" s="14" customFormat="1" ht="10.199999999999999">
      <c r="B847" s="188"/>
      <c r="D847" s="177" t="s">
        <v>146</v>
      </c>
      <c r="E847" s="189" t="s">
        <v>1</v>
      </c>
      <c r="F847" s="190" t="s">
        <v>913</v>
      </c>
      <c r="H847" s="191">
        <v>955.7</v>
      </c>
      <c r="I847" s="192"/>
      <c r="L847" s="188"/>
      <c r="M847" s="193"/>
      <c r="N847" s="194"/>
      <c r="O847" s="194"/>
      <c r="P847" s="194"/>
      <c r="Q847" s="194"/>
      <c r="R847" s="194"/>
      <c r="S847" s="194"/>
      <c r="T847" s="195"/>
      <c r="AT847" s="189" t="s">
        <v>146</v>
      </c>
      <c r="AU847" s="189" t="s">
        <v>89</v>
      </c>
      <c r="AV847" s="14" t="s">
        <v>89</v>
      </c>
      <c r="AW847" s="14" t="s">
        <v>33</v>
      </c>
      <c r="AX847" s="14" t="s">
        <v>78</v>
      </c>
      <c r="AY847" s="189" t="s">
        <v>136</v>
      </c>
    </row>
    <row r="848" spans="1:65" s="15" customFormat="1" ht="10.199999999999999">
      <c r="B848" s="196"/>
      <c r="D848" s="177" t="s">
        <v>146</v>
      </c>
      <c r="E848" s="197" t="s">
        <v>1</v>
      </c>
      <c r="F848" s="198" t="s">
        <v>149</v>
      </c>
      <c r="H848" s="199">
        <v>955.7</v>
      </c>
      <c r="I848" s="200"/>
      <c r="L848" s="196"/>
      <c r="M848" s="201"/>
      <c r="N848" s="202"/>
      <c r="O848" s="202"/>
      <c r="P848" s="202"/>
      <c r="Q848" s="202"/>
      <c r="R848" s="202"/>
      <c r="S848" s="202"/>
      <c r="T848" s="203"/>
      <c r="AT848" s="197" t="s">
        <v>146</v>
      </c>
      <c r="AU848" s="197" t="s">
        <v>89</v>
      </c>
      <c r="AV848" s="15" t="s">
        <v>142</v>
      </c>
      <c r="AW848" s="15" t="s">
        <v>33</v>
      </c>
      <c r="AX848" s="15" t="s">
        <v>86</v>
      </c>
      <c r="AY848" s="197" t="s">
        <v>136</v>
      </c>
    </row>
    <row r="849" spans="1:65" s="2" customFormat="1" ht="16.5" customHeight="1">
      <c r="A849" s="33"/>
      <c r="B849" s="162"/>
      <c r="C849" s="163" t="s">
        <v>914</v>
      </c>
      <c r="D849" s="163" t="s">
        <v>138</v>
      </c>
      <c r="E849" s="164" t="s">
        <v>915</v>
      </c>
      <c r="F849" s="165" t="s">
        <v>916</v>
      </c>
      <c r="G849" s="166" t="s">
        <v>170</v>
      </c>
      <c r="H849" s="167">
        <v>236</v>
      </c>
      <c r="I849" s="168"/>
      <c r="J849" s="169">
        <f>ROUND(I849*H849,2)</f>
        <v>0</v>
      </c>
      <c r="K849" s="170"/>
      <c r="L849" s="34"/>
      <c r="M849" s="171" t="s">
        <v>1</v>
      </c>
      <c r="N849" s="172" t="s">
        <v>43</v>
      </c>
      <c r="O849" s="59"/>
      <c r="P849" s="173">
        <f>O849*H849</f>
        <v>0</v>
      </c>
      <c r="Q849" s="173">
        <v>0</v>
      </c>
      <c r="R849" s="173">
        <f>Q849*H849</f>
        <v>0</v>
      </c>
      <c r="S849" s="173">
        <v>0</v>
      </c>
      <c r="T849" s="174">
        <f>S849*H849</f>
        <v>0</v>
      </c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R849" s="175" t="s">
        <v>142</v>
      </c>
      <c r="AT849" s="175" t="s">
        <v>138</v>
      </c>
      <c r="AU849" s="175" t="s">
        <v>89</v>
      </c>
      <c r="AY849" s="18" t="s">
        <v>136</v>
      </c>
      <c r="BE849" s="176">
        <f>IF(N849="základní",J849,0)</f>
        <v>0</v>
      </c>
      <c r="BF849" s="176">
        <f>IF(N849="snížená",J849,0)</f>
        <v>0</v>
      </c>
      <c r="BG849" s="176">
        <f>IF(N849="zákl. přenesená",J849,0)</f>
        <v>0</v>
      </c>
      <c r="BH849" s="176">
        <f>IF(N849="sníž. přenesená",J849,0)</f>
        <v>0</v>
      </c>
      <c r="BI849" s="176">
        <f>IF(N849="nulová",J849,0)</f>
        <v>0</v>
      </c>
      <c r="BJ849" s="18" t="s">
        <v>86</v>
      </c>
      <c r="BK849" s="176">
        <f>ROUND(I849*H849,2)</f>
        <v>0</v>
      </c>
      <c r="BL849" s="18" t="s">
        <v>142</v>
      </c>
      <c r="BM849" s="175" t="s">
        <v>917</v>
      </c>
    </row>
    <row r="850" spans="1:65" s="2" customFormat="1" ht="10.199999999999999">
      <c r="A850" s="33"/>
      <c r="B850" s="34"/>
      <c r="C850" s="33"/>
      <c r="D850" s="177" t="s">
        <v>144</v>
      </c>
      <c r="E850" s="33"/>
      <c r="F850" s="178" t="s">
        <v>918</v>
      </c>
      <c r="G850" s="33"/>
      <c r="H850" s="33"/>
      <c r="I850" s="97"/>
      <c r="J850" s="33"/>
      <c r="K850" s="33"/>
      <c r="L850" s="34"/>
      <c r="M850" s="179"/>
      <c r="N850" s="180"/>
      <c r="O850" s="59"/>
      <c r="P850" s="59"/>
      <c r="Q850" s="59"/>
      <c r="R850" s="59"/>
      <c r="S850" s="59"/>
      <c r="T850" s="60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T850" s="18" t="s">
        <v>144</v>
      </c>
      <c r="AU850" s="18" t="s">
        <v>89</v>
      </c>
    </row>
    <row r="851" spans="1:65" s="13" customFormat="1" ht="10.199999999999999">
      <c r="B851" s="181"/>
      <c r="D851" s="177" t="s">
        <v>146</v>
      </c>
      <c r="E851" s="182" t="s">
        <v>1</v>
      </c>
      <c r="F851" s="183" t="s">
        <v>553</v>
      </c>
      <c r="H851" s="182" t="s">
        <v>1</v>
      </c>
      <c r="I851" s="184"/>
      <c r="L851" s="181"/>
      <c r="M851" s="185"/>
      <c r="N851" s="186"/>
      <c r="O851" s="186"/>
      <c r="P851" s="186"/>
      <c r="Q851" s="186"/>
      <c r="R851" s="186"/>
      <c r="S851" s="186"/>
      <c r="T851" s="187"/>
      <c r="AT851" s="182" t="s">
        <v>146</v>
      </c>
      <c r="AU851" s="182" t="s">
        <v>89</v>
      </c>
      <c r="AV851" s="13" t="s">
        <v>86</v>
      </c>
      <c r="AW851" s="13" t="s">
        <v>33</v>
      </c>
      <c r="AX851" s="13" t="s">
        <v>78</v>
      </c>
      <c r="AY851" s="182" t="s">
        <v>136</v>
      </c>
    </row>
    <row r="852" spans="1:65" s="14" customFormat="1" ht="10.199999999999999">
      <c r="B852" s="188"/>
      <c r="D852" s="177" t="s">
        <v>146</v>
      </c>
      <c r="E852" s="189" t="s">
        <v>1</v>
      </c>
      <c r="F852" s="190" t="s">
        <v>847</v>
      </c>
      <c r="H852" s="191">
        <v>236</v>
      </c>
      <c r="I852" s="192"/>
      <c r="L852" s="188"/>
      <c r="M852" s="193"/>
      <c r="N852" s="194"/>
      <c r="O852" s="194"/>
      <c r="P852" s="194"/>
      <c r="Q852" s="194"/>
      <c r="R852" s="194"/>
      <c r="S852" s="194"/>
      <c r="T852" s="195"/>
      <c r="AT852" s="189" t="s">
        <v>146</v>
      </c>
      <c r="AU852" s="189" t="s">
        <v>89</v>
      </c>
      <c r="AV852" s="14" t="s">
        <v>89</v>
      </c>
      <c r="AW852" s="14" t="s">
        <v>33</v>
      </c>
      <c r="AX852" s="14" t="s">
        <v>78</v>
      </c>
      <c r="AY852" s="189" t="s">
        <v>136</v>
      </c>
    </row>
    <row r="853" spans="1:65" s="15" customFormat="1" ht="10.199999999999999">
      <c r="B853" s="196"/>
      <c r="D853" s="177" t="s">
        <v>146</v>
      </c>
      <c r="E853" s="197" t="s">
        <v>1</v>
      </c>
      <c r="F853" s="198" t="s">
        <v>149</v>
      </c>
      <c r="H853" s="199">
        <v>236</v>
      </c>
      <c r="I853" s="200"/>
      <c r="L853" s="196"/>
      <c r="M853" s="201"/>
      <c r="N853" s="202"/>
      <c r="O853" s="202"/>
      <c r="P853" s="202"/>
      <c r="Q853" s="202"/>
      <c r="R853" s="202"/>
      <c r="S853" s="202"/>
      <c r="T853" s="203"/>
      <c r="AT853" s="197" t="s">
        <v>146</v>
      </c>
      <c r="AU853" s="197" t="s">
        <v>89</v>
      </c>
      <c r="AV853" s="15" t="s">
        <v>142</v>
      </c>
      <c r="AW853" s="15" t="s">
        <v>33</v>
      </c>
      <c r="AX853" s="15" t="s">
        <v>86</v>
      </c>
      <c r="AY853" s="197" t="s">
        <v>136</v>
      </c>
    </row>
    <row r="854" spans="1:65" s="2" customFormat="1" ht="16.5" customHeight="1">
      <c r="A854" s="33"/>
      <c r="B854" s="162"/>
      <c r="C854" s="163" t="s">
        <v>919</v>
      </c>
      <c r="D854" s="163" t="s">
        <v>138</v>
      </c>
      <c r="E854" s="164" t="s">
        <v>920</v>
      </c>
      <c r="F854" s="165" t="s">
        <v>921</v>
      </c>
      <c r="G854" s="166" t="s">
        <v>215</v>
      </c>
      <c r="H854" s="167">
        <v>2</v>
      </c>
      <c r="I854" s="168"/>
      <c r="J854" s="169">
        <f>ROUND(I854*H854,2)</f>
        <v>0</v>
      </c>
      <c r="K854" s="170"/>
      <c r="L854" s="34"/>
      <c r="M854" s="171" t="s">
        <v>1</v>
      </c>
      <c r="N854" s="172" t="s">
        <v>43</v>
      </c>
      <c r="O854" s="59"/>
      <c r="P854" s="173">
        <f>O854*H854</f>
        <v>0</v>
      </c>
      <c r="Q854" s="173">
        <v>0.47094000000000003</v>
      </c>
      <c r="R854" s="173">
        <f>Q854*H854</f>
        <v>0.94188000000000005</v>
      </c>
      <c r="S854" s="173">
        <v>0</v>
      </c>
      <c r="T854" s="174">
        <f>S854*H854</f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175" t="s">
        <v>142</v>
      </c>
      <c r="AT854" s="175" t="s">
        <v>138</v>
      </c>
      <c r="AU854" s="175" t="s">
        <v>89</v>
      </c>
      <c r="AY854" s="18" t="s">
        <v>136</v>
      </c>
      <c r="BE854" s="176">
        <f>IF(N854="základní",J854,0)</f>
        <v>0</v>
      </c>
      <c r="BF854" s="176">
        <f>IF(N854="snížená",J854,0)</f>
        <v>0</v>
      </c>
      <c r="BG854" s="176">
        <f>IF(N854="zákl. přenesená",J854,0)</f>
        <v>0</v>
      </c>
      <c r="BH854" s="176">
        <f>IF(N854="sníž. přenesená",J854,0)</f>
        <v>0</v>
      </c>
      <c r="BI854" s="176">
        <f>IF(N854="nulová",J854,0)</f>
        <v>0</v>
      </c>
      <c r="BJ854" s="18" t="s">
        <v>86</v>
      </c>
      <c r="BK854" s="176">
        <f>ROUND(I854*H854,2)</f>
        <v>0</v>
      </c>
      <c r="BL854" s="18" t="s">
        <v>142</v>
      </c>
      <c r="BM854" s="175" t="s">
        <v>922</v>
      </c>
    </row>
    <row r="855" spans="1:65" s="2" customFormat="1" ht="10.199999999999999">
      <c r="A855" s="33"/>
      <c r="B855" s="34"/>
      <c r="C855" s="33"/>
      <c r="D855" s="177" t="s">
        <v>144</v>
      </c>
      <c r="E855" s="33"/>
      <c r="F855" s="178" t="s">
        <v>923</v>
      </c>
      <c r="G855" s="33"/>
      <c r="H855" s="33"/>
      <c r="I855" s="97"/>
      <c r="J855" s="33"/>
      <c r="K855" s="33"/>
      <c r="L855" s="34"/>
      <c r="M855" s="179"/>
      <c r="N855" s="180"/>
      <c r="O855" s="59"/>
      <c r="P855" s="59"/>
      <c r="Q855" s="59"/>
      <c r="R855" s="59"/>
      <c r="S855" s="59"/>
      <c r="T855" s="60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T855" s="18" t="s">
        <v>144</v>
      </c>
      <c r="AU855" s="18" t="s">
        <v>89</v>
      </c>
    </row>
    <row r="856" spans="1:65" s="14" customFormat="1" ht="10.199999999999999">
      <c r="B856" s="188"/>
      <c r="D856" s="177" t="s">
        <v>146</v>
      </c>
      <c r="E856" s="189" t="s">
        <v>1</v>
      </c>
      <c r="F856" s="190" t="s">
        <v>218</v>
      </c>
      <c r="H856" s="191">
        <v>2</v>
      </c>
      <c r="I856" s="192"/>
      <c r="L856" s="188"/>
      <c r="M856" s="193"/>
      <c r="N856" s="194"/>
      <c r="O856" s="194"/>
      <c r="P856" s="194"/>
      <c r="Q856" s="194"/>
      <c r="R856" s="194"/>
      <c r="S856" s="194"/>
      <c r="T856" s="195"/>
      <c r="AT856" s="189" t="s">
        <v>146</v>
      </c>
      <c r="AU856" s="189" t="s">
        <v>89</v>
      </c>
      <c r="AV856" s="14" t="s">
        <v>89</v>
      </c>
      <c r="AW856" s="14" t="s">
        <v>33</v>
      </c>
      <c r="AX856" s="14" t="s">
        <v>86</v>
      </c>
      <c r="AY856" s="189" t="s">
        <v>136</v>
      </c>
    </row>
    <row r="857" spans="1:65" s="2" customFormat="1" ht="16.5" customHeight="1">
      <c r="A857" s="33"/>
      <c r="B857" s="162"/>
      <c r="C857" s="163" t="s">
        <v>924</v>
      </c>
      <c r="D857" s="163" t="s">
        <v>138</v>
      </c>
      <c r="E857" s="164" t="s">
        <v>925</v>
      </c>
      <c r="F857" s="165" t="s">
        <v>926</v>
      </c>
      <c r="G857" s="166" t="s">
        <v>170</v>
      </c>
      <c r="H857" s="167">
        <v>13.2</v>
      </c>
      <c r="I857" s="168"/>
      <c r="J857" s="169">
        <f>ROUND(I857*H857,2)</f>
        <v>0</v>
      </c>
      <c r="K857" s="170"/>
      <c r="L857" s="34"/>
      <c r="M857" s="171" t="s">
        <v>1</v>
      </c>
      <c r="N857" s="172" t="s">
        <v>43</v>
      </c>
      <c r="O857" s="59"/>
      <c r="P857" s="173">
        <f>O857*H857</f>
        <v>0</v>
      </c>
      <c r="Q857" s="173">
        <v>0</v>
      </c>
      <c r="R857" s="173">
        <f>Q857*H857</f>
        <v>0</v>
      </c>
      <c r="S857" s="173">
        <v>0</v>
      </c>
      <c r="T857" s="174">
        <f>S857*H857</f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75" t="s">
        <v>142</v>
      </c>
      <c r="AT857" s="175" t="s">
        <v>138</v>
      </c>
      <c r="AU857" s="175" t="s">
        <v>89</v>
      </c>
      <c r="AY857" s="18" t="s">
        <v>136</v>
      </c>
      <c r="BE857" s="176">
        <f>IF(N857="základní",J857,0)</f>
        <v>0</v>
      </c>
      <c r="BF857" s="176">
        <f>IF(N857="snížená",J857,0)</f>
        <v>0</v>
      </c>
      <c r="BG857" s="176">
        <f>IF(N857="zákl. přenesená",J857,0)</f>
        <v>0</v>
      </c>
      <c r="BH857" s="176">
        <f>IF(N857="sníž. přenesená",J857,0)</f>
        <v>0</v>
      </c>
      <c r="BI857" s="176">
        <f>IF(N857="nulová",J857,0)</f>
        <v>0</v>
      </c>
      <c r="BJ857" s="18" t="s">
        <v>86</v>
      </c>
      <c r="BK857" s="176">
        <f>ROUND(I857*H857,2)</f>
        <v>0</v>
      </c>
      <c r="BL857" s="18" t="s">
        <v>142</v>
      </c>
      <c r="BM857" s="175" t="s">
        <v>927</v>
      </c>
    </row>
    <row r="858" spans="1:65" s="2" customFormat="1" ht="10.199999999999999">
      <c r="A858" s="33"/>
      <c r="B858" s="34"/>
      <c r="C858" s="33"/>
      <c r="D858" s="177" t="s">
        <v>144</v>
      </c>
      <c r="E858" s="33"/>
      <c r="F858" s="178" t="s">
        <v>928</v>
      </c>
      <c r="G858" s="33"/>
      <c r="H858" s="33"/>
      <c r="I858" s="97"/>
      <c r="J858" s="33"/>
      <c r="K858" s="33"/>
      <c r="L858" s="34"/>
      <c r="M858" s="179"/>
      <c r="N858" s="180"/>
      <c r="O858" s="59"/>
      <c r="P858" s="59"/>
      <c r="Q858" s="59"/>
      <c r="R858" s="59"/>
      <c r="S858" s="59"/>
      <c r="T858" s="60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T858" s="18" t="s">
        <v>144</v>
      </c>
      <c r="AU858" s="18" t="s">
        <v>89</v>
      </c>
    </row>
    <row r="859" spans="1:65" s="13" customFormat="1" ht="10.199999999999999">
      <c r="B859" s="181"/>
      <c r="D859" s="177" t="s">
        <v>146</v>
      </c>
      <c r="E859" s="182" t="s">
        <v>1</v>
      </c>
      <c r="F859" s="183" t="s">
        <v>553</v>
      </c>
      <c r="H859" s="182" t="s">
        <v>1</v>
      </c>
      <c r="I859" s="184"/>
      <c r="L859" s="181"/>
      <c r="M859" s="185"/>
      <c r="N859" s="186"/>
      <c r="O859" s="186"/>
      <c r="P859" s="186"/>
      <c r="Q859" s="186"/>
      <c r="R859" s="186"/>
      <c r="S859" s="186"/>
      <c r="T859" s="187"/>
      <c r="AT859" s="182" t="s">
        <v>146</v>
      </c>
      <c r="AU859" s="182" t="s">
        <v>89</v>
      </c>
      <c r="AV859" s="13" t="s">
        <v>86</v>
      </c>
      <c r="AW859" s="13" t="s">
        <v>33</v>
      </c>
      <c r="AX859" s="13" t="s">
        <v>78</v>
      </c>
      <c r="AY859" s="182" t="s">
        <v>136</v>
      </c>
    </row>
    <row r="860" spans="1:65" s="14" customFormat="1" ht="10.199999999999999">
      <c r="B860" s="188"/>
      <c r="D860" s="177" t="s">
        <v>146</v>
      </c>
      <c r="E860" s="189" t="s">
        <v>1</v>
      </c>
      <c r="F860" s="190" t="s">
        <v>784</v>
      </c>
      <c r="H860" s="191">
        <v>13.2</v>
      </c>
      <c r="I860" s="192"/>
      <c r="L860" s="188"/>
      <c r="M860" s="193"/>
      <c r="N860" s="194"/>
      <c r="O860" s="194"/>
      <c r="P860" s="194"/>
      <c r="Q860" s="194"/>
      <c r="R860" s="194"/>
      <c r="S860" s="194"/>
      <c r="T860" s="195"/>
      <c r="AT860" s="189" t="s">
        <v>146</v>
      </c>
      <c r="AU860" s="189" t="s">
        <v>89</v>
      </c>
      <c r="AV860" s="14" t="s">
        <v>89</v>
      </c>
      <c r="AW860" s="14" t="s">
        <v>33</v>
      </c>
      <c r="AX860" s="14" t="s">
        <v>78</v>
      </c>
      <c r="AY860" s="189" t="s">
        <v>136</v>
      </c>
    </row>
    <row r="861" spans="1:65" s="15" customFormat="1" ht="10.199999999999999">
      <c r="B861" s="196"/>
      <c r="D861" s="177" t="s">
        <v>146</v>
      </c>
      <c r="E861" s="197" t="s">
        <v>1</v>
      </c>
      <c r="F861" s="198" t="s">
        <v>149</v>
      </c>
      <c r="H861" s="199">
        <v>13.2</v>
      </c>
      <c r="I861" s="200"/>
      <c r="L861" s="196"/>
      <c r="M861" s="201"/>
      <c r="N861" s="202"/>
      <c r="O861" s="202"/>
      <c r="P861" s="202"/>
      <c r="Q861" s="202"/>
      <c r="R861" s="202"/>
      <c r="S861" s="202"/>
      <c r="T861" s="203"/>
      <c r="AT861" s="197" t="s">
        <v>146</v>
      </c>
      <c r="AU861" s="197" t="s">
        <v>89</v>
      </c>
      <c r="AV861" s="15" t="s">
        <v>142</v>
      </c>
      <c r="AW861" s="15" t="s">
        <v>33</v>
      </c>
      <c r="AX861" s="15" t="s">
        <v>86</v>
      </c>
      <c r="AY861" s="197" t="s">
        <v>136</v>
      </c>
    </row>
    <row r="862" spans="1:65" s="2" customFormat="1" ht="16.5" customHeight="1">
      <c r="A862" s="33"/>
      <c r="B862" s="162"/>
      <c r="C862" s="163" t="s">
        <v>929</v>
      </c>
      <c r="D862" s="163" t="s">
        <v>138</v>
      </c>
      <c r="E862" s="164" t="s">
        <v>930</v>
      </c>
      <c r="F862" s="165" t="s">
        <v>931</v>
      </c>
      <c r="G862" s="166" t="s">
        <v>215</v>
      </c>
      <c r="H862" s="167">
        <v>1</v>
      </c>
      <c r="I862" s="168"/>
      <c r="J862" s="169">
        <f>ROUND(I862*H862,2)</f>
        <v>0</v>
      </c>
      <c r="K862" s="170"/>
      <c r="L862" s="34"/>
      <c r="M862" s="171" t="s">
        <v>1</v>
      </c>
      <c r="N862" s="172" t="s">
        <v>43</v>
      </c>
      <c r="O862" s="59"/>
      <c r="P862" s="173">
        <f>O862*H862</f>
        <v>0</v>
      </c>
      <c r="Q862" s="173">
        <v>1.3900699999999999</v>
      </c>
      <c r="R862" s="173">
        <f>Q862*H862</f>
        <v>1.3900699999999999</v>
      </c>
      <c r="S862" s="173">
        <v>0</v>
      </c>
      <c r="T862" s="174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75" t="s">
        <v>142</v>
      </c>
      <c r="AT862" s="175" t="s">
        <v>138</v>
      </c>
      <c r="AU862" s="175" t="s">
        <v>89</v>
      </c>
      <c r="AY862" s="18" t="s">
        <v>136</v>
      </c>
      <c r="BE862" s="176">
        <f>IF(N862="základní",J862,0)</f>
        <v>0</v>
      </c>
      <c r="BF862" s="176">
        <f>IF(N862="snížená",J862,0)</f>
        <v>0</v>
      </c>
      <c r="BG862" s="176">
        <f>IF(N862="zákl. přenesená",J862,0)</f>
        <v>0</v>
      </c>
      <c r="BH862" s="176">
        <f>IF(N862="sníž. přenesená",J862,0)</f>
        <v>0</v>
      </c>
      <c r="BI862" s="176">
        <f>IF(N862="nulová",J862,0)</f>
        <v>0</v>
      </c>
      <c r="BJ862" s="18" t="s">
        <v>86</v>
      </c>
      <c r="BK862" s="176">
        <f>ROUND(I862*H862,2)</f>
        <v>0</v>
      </c>
      <c r="BL862" s="18" t="s">
        <v>142</v>
      </c>
      <c r="BM862" s="175" t="s">
        <v>932</v>
      </c>
    </row>
    <row r="863" spans="1:65" s="2" customFormat="1" ht="10.199999999999999">
      <c r="A863" s="33"/>
      <c r="B863" s="34"/>
      <c r="C863" s="33"/>
      <c r="D863" s="177" t="s">
        <v>144</v>
      </c>
      <c r="E863" s="33"/>
      <c r="F863" s="178" t="s">
        <v>933</v>
      </c>
      <c r="G863" s="33"/>
      <c r="H863" s="33"/>
      <c r="I863" s="97"/>
      <c r="J863" s="33"/>
      <c r="K863" s="33"/>
      <c r="L863" s="34"/>
      <c r="M863" s="179"/>
      <c r="N863" s="180"/>
      <c r="O863" s="59"/>
      <c r="P863" s="59"/>
      <c r="Q863" s="59"/>
      <c r="R863" s="59"/>
      <c r="S863" s="59"/>
      <c r="T863" s="60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T863" s="18" t="s">
        <v>144</v>
      </c>
      <c r="AU863" s="18" t="s">
        <v>89</v>
      </c>
    </row>
    <row r="864" spans="1:65" s="14" customFormat="1" ht="10.199999999999999">
      <c r="B864" s="188"/>
      <c r="D864" s="177" t="s">
        <v>146</v>
      </c>
      <c r="E864" s="189" t="s">
        <v>1</v>
      </c>
      <c r="F864" s="190" t="s">
        <v>608</v>
      </c>
      <c r="H864" s="191">
        <v>1</v>
      </c>
      <c r="I864" s="192"/>
      <c r="L864" s="188"/>
      <c r="M864" s="193"/>
      <c r="N864" s="194"/>
      <c r="O864" s="194"/>
      <c r="P864" s="194"/>
      <c r="Q864" s="194"/>
      <c r="R864" s="194"/>
      <c r="S864" s="194"/>
      <c r="T864" s="195"/>
      <c r="AT864" s="189" t="s">
        <v>146</v>
      </c>
      <c r="AU864" s="189" t="s">
        <v>89</v>
      </c>
      <c r="AV864" s="14" t="s">
        <v>89</v>
      </c>
      <c r="AW864" s="14" t="s">
        <v>33</v>
      </c>
      <c r="AX864" s="14" t="s">
        <v>86</v>
      </c>
      <c r="AY864" s="189" t="s">
        <v>136</v>
      </c>
    </row>
    <row r="865" spans="1:65" s="2" customFormat="1" ht="16.5" customHeight="1">
      <c r="A865" s="33"/>
      <c r="B865" s="162"/>
      <c r="C865" s="163" t="s">
        <v>934</v>
      </c>
      <c r="D865" s="163" t="s">
        <v>138</v>
      </c>
      <c r="E865" s="164" t="s">
        <v>935</v>
      </c>
      <c r="F865" s="165" t="s">
        <v>936</v>
      </c>
      <c r="G865" s="166" t="s">
        <v>256</v>
      </c>
      <c r="H865" s="167">
        <v>1.7999999999999999E-2</v>
      </c>
      <c r="I865" s="168"/>
      <c r="J865" s="169">
        <f>ROUND(I865*H865,2)</f>
        <v>0</v>
      </c>
      <c r="K865" s="170"/>
      <c r="L865" s="34"/>
      <c r="M865" s="171" t="s">
        <v>1</v>
      </c>
      <c r="N865" s="172" t="s">
        <v>43</v>
      </c>
      <c r="O865" s="59"/>
      <c r="P865" s="173">
        <f>O865*H865</f>
        <v>0</v>
      </c>
      <c r="Q865" s="173">
        <v>2.2944300000000002</v>
      </c>
      <c r="R865" s="173">
        <f>Q865*H865</f>
        <v>4.1299740000000001E-2</v>
      </c>
      <c r="S865" s="173">
        <v>0</v>
      </c>
      <c r="T865" s="174">
        <f>S865*H865</f>
        <v>0</v>
      </c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R865" s="175" t="s">
        <v>142</v>
      </c>
      <c r="AT865" s="175" t="s">
        <v>138</v>
      </c>
      <c r="AU865" s="175" t="s">
        <v>89</v>
      </c>
      <c r="AY865" s="18" t="s">
        <v>136</v>
      </c>
      <c r="BE865" s="176">
        <f>IF(N865="základní",J865,0)</f>
        <v>0</v>
      </c>
      <c r="BF865" s="176">
        <f>IF(N865="snížená",J865,0)</f>
        <v>0</v>
      </c>
      <c r="BG865" s="176">
        <f>IF(N865="zákl. přenesená",J865,0)</f>
        <v>0</v>
      </c>
      <c r="BH865" s="176">
        <f>IF(N865="sníž. přenesená",J865,0)</f>
        <v>0</v>
      </c>
      <c r="BI865" s="176">
        <f>IF(N865="nulová",J865,0)</f>
        <v>0</v>
      </c>
      <c r="BJ865" s="18" t="s">
        <v>86</v>
      </c>
      <c r="BK865" s="176">
        <f>ROUND(I865*H865,2)</f>
        <v>0</v>
      </c>
      <c r="BL865" s="18" t="s">
        <v>142</v>
      </c>
      <c r="BM865" s="175" t="s">
        <v>937</v>
      </c>
    </row>
    <row r="866" spans="1:65" s="2" customFormat="1" ht="19.2">
      <c r="A866" s="33"/>
      <c r="B866" s="34"/>
      <c r="C866" s="33"/>
      <c r="D866" s="177" t="s">
        <v>144</v>
      </c>
      <c r="E866" s="33"/>
      <c r="F866" s="178" t="s">
        <v>938</v>
      </c>
      <c r="G866" s="33"/>
      <c r="H866" s="33"/>
      <c r="I866" s="97"/>
      <c r="J866" s="33"/>
      <c r="K866" s="33"/>
      <c r="L866" s="34"/>
      <c r="M866" s="179"/>
      <c r="N866" s="180"/>
      <c r="O866" s="59"/>
      <c r="P866" s="59"/>
      <c r="Q866" s="59"/>
      <c r="R866" s="59"/>
      <c r="S866" s="59"/>
      <c r="T866" s="60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T866" s="18" t="s">
        <v>144</v>
      </c>
      <c r="AU866" s="18" t="s">
        <v>89</v>
      </c>
    </row>
    <row r="867" spans="1:65" s="13" customFormat="1" ht="10.199999999999999">
      <c r="B867" s="181"/>
      <c r="D867" s="177" t="s">
        <v>146</v>
      </c>
      <c r="E867" s="182" t="s">
        <v>1</v>
      </c>
      <c r="F867" s="183" t="s">
        <v>147</v>
      </c>
      <c r="H867" s="182" t="s">
        <v>1</v>
      </c>
      <c r="I867" s="184"/>
      <c r="L867" s="181"/>
      <c r="M867" s="185"/>
      <c r="N867" s="186"/>
      <c r="O867" s="186"/>
      <c r="P867" s="186"/>
      <c r="Q867" s="186"/>
      <c r="R867" s="186"/>
      <c r="S867" s="186"/>
      <c r="T867" s="187"/>
      <c r="AT867" s="182" t="s">
        <v>146</v>
      </c>
      <c r="AU867" s="182" t="s">
        <v>89</v>
      </c>
      <c r="AV867" s="13" t="s">
        <v>86</v>
      </c>
      <c r="AW867" s="13" t="s">
        <v>33</v>
      </c>
      <c r="AX867" s="13" t="s">
        <v>78</v>
      </c>
      <c r="AY867" s="182" t="s">
        <v>136</v>
      </c>
    </row>
    <row r="868" spans="1:65" s="14" customFormat="1" ht="10.199999999999999">
      <c r="B868" s="188"/>
      <c r="D868" s="177" t="s">
        <v>146</v>
      </c>
      <c r="E868" s="189" t="s">
        <v>1</v>
      </c>
      <c r="F868" s="190" t="s">
        <v>939</v>
      </c>
      <c r="H868" s="191">
        <v>1.7999999999999999E-2</v>
      </c>
      <c r="I868" s="192"/>
      <c r="L868" s="188"/>
      <c r="M868" s="193"/>
      <c r="N868" s="194"/>
      <c r="O868" s="194"/>
      <c r="P868" s="194"/>
      <c r="Q868" s="194"/>
      <c r="R868" s="194"/>
      <c r="S868" s="194"/>
      <c r="T868" s="195"/>
      <c r="AT868" s="189" t="s">
        <v>146</v>
      </c>
      <c r="AU868" s="189" t="s">
        <v>89</v>
      </c>
      <c r="AV868" s="14" t="s">
        <v>89</v>
      </c>
      <c r="AW868" s="14" t="s">
        <v>33</v>
      </c>
      <c r="AX868" s="14" t="s">
        <v>78</v>
      </c>
      <c r="AY868" s="189" t="s">
        <v>136</v>
      </c>
    </row>
    <row r="869" spans="1:65" s="15" customFormat="1" ht="10.199999999999999">
      <c r="B869" s="196"/>
      <c r="D869" s="177" t="s">
        <v>146</v>
      </c>
      <c r="E869" s="197" t="s">
        <v>1</v>
      </c>
      <c r="F869" s="198" t="s">
        <v>149</v>
      </c>
      <c r="H869" s="199">
        <v>1.7999999999999999E-2</v>
      </c>
      <c r="I869" s="200"/>
      <c r="L869" s="196"/>
      <c r="M869" s="201"/>
      <c r="N869" s="202"/>
      <c r="O869" s="202"/>
      <c r="P869" s="202"/>
      <c r="Q869" s="202"/>
      <c r="R869" s="202"/>
      <c r="S869" s="202"/>
      <c r="T869" s="203"/>
      <c r="AT869" s="197" t="s">
        <v>146</v>
      </c>
      <c r="AU869" s="197" t="s">
        <v>89</v>
      </c>
      <c r="AV869" s="15" t="s">
        <v>142</v>
      </c>
      <c r="AW869" s="15" t="s">
        <v>33</v>
      </c>
      <c r="AX869" s="15" t="s">
        <v>86</v>
      </c>
      <c r="AY869" s="197" t="s">
        <v>136</v>
      </c>
    </row>
    <row r="870" spans="1:65" s="2" customFormat="1" ht="16.5" customHeight="1">
      <c r="A870" s="33"/>
      <c r="B870" s="162"/>
      <c r="C870" s="163" t="s">
        <v>940</v>
      </c>
      <c r="D870" s="163" t="s">
        <v>138</v>
      </c>
      <c r="E870" s="164" t="s">
        <v>941</v>
      </c>
      <c r="F870" s="165" t="s">
        <v>942</v>
      </c>
      <c r="G870" s="166" t="s">
        <v>215</v>
      </c>
      <c r="H870" s="167">
        <v>3</v>
      </c>
      <c r="I870" s="168"/>
      <c r="J870" s="169">
        <f>ROUND(I870*H870,2)</f>
        <v>0</v>
      </c>
      <c r="K870" s="170"/>
      <c r="L870" s="34"/>
      <c r="M870" s="171" t="s">
        <v>1</v>
      </c>
      <c r="N870" s="172" t="s">
        <v>43</v>
      </c>
      <c r="O870" s="59"/>
      <c r="P870" s="173">
        <f>O870*H870</f>
        <v>0</v>
      </c>
      <c r="Q870" s="173">
        <v>3.5729999999999998E-2</v>
      </c>
      <c r="R870" s="173">
        <f>Q870*H870</f>
        <v>0.10718999999999999</v>
      </c>
      <c r="S870" s="173">
        <v>0</v>
      </c>
      <c r="T870" s="174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75" t="s">
        <v>142</v>
      </c>
      <c r="AT870" s="175" t="s">
        <v>138</v>
      </c>
      <c r="AU870" s="175" t="s">
        <v>89</v>
      </c>
      <c r="AY870" s="18" t="s">
        <v>136</v>
      </c>
      <c r="BE870" s="176">
        <f>IF(N870="základní",J870,0)</f>
        <v>0</v>
      </c>
      <c r="BF870" s="176">
        <f>IF(N870="snížená",J870,0)</f>
        <v>0</v>
      </c>
      <c r="BG870" s="176">
        <f>IF(N870="zákl. přenesená",J870,0)</f>
        <v>0</v>
      </c>
      <c r="BH870" s="176">
        <f>IF(N870="sníž. přenesená",J870,0)</f>
        <v>0</v>
      </c>
      <c r="BI870" s="176">
        <f>IF(N870="nulová",J870,0)</f>
        <v>0</v>
      </c>
      <c r="BJ870" s="18" t="s">
        <v>86</v>
      </c>
      <c r="BK870" s="176">
        <f>ROUND(I870*H870,2)</f>
        <v>0</v>
      </c>
      <c r="BL870" s="18" t="s">
        <v>142</v>
      </c>
      <c r="BM870" s="175" t="s">
        <v>943</v>
      </c>
    </row>
    <row r="871" spans="1:65" s="2" customFormat="1" ht="10.199999999999999">
      <c r="A871" s="33"/>
      <c r="B871" s="34"/>
      <c r="C871" s="33"/>
      <c r="D871" s="177" t="s">
        <v>144</v>
      </c>
      <c r="E871" s="33"/>
      <c r="F871" s="178" t="s">
        <v>944</v>
      </c>
      <c r="G871" s="33"/>
      <c r="H871" s="33"/>
      <c r="I871" s="97"/>
      <c r="J871" s="33"/>
      <c r="K871" s="33"/>
      <c r="L871" s="34"/>
      <c r="M871" s="179"/>
      <c r="N871" s="180"/>
      <c r="O871" s="59"/>
      <c r="P871" s="59"/>
      <c r="Q871" s="59"/>
      <c r="R871" s="59"/>
      <c r="S871" s="59"/>
      <c r="T871" s="60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T871" s="18" t="s">
        <v>144</v>
      </c>
      <c r="AU871" s="18" t="s">
        <v>89</v>
      </c>
    </row>
    <row r="872" spans="1:65" s="13" customFormat="1" ht="10.199999999999999">
      <c r="B872" s="181"/>
      <c r="D872" s="177" t="s">
        <v>146</v>
      </c>
      <c r="E872" s="182" t="s">
        <v>1</v>
      </c>
      <c r="F872" s="183" t="s">
        <v>607</v>
      </c>
      <c r="H872" s="182" t="s">
        <v>1</v>
      </c>
      <c r="I872" s="184"/>
      <c r="L872" s="181"/>
      <c r="M872" s="185"/>
      <c r="N872" s="186"/>
      <c r="O872" s="186"/>
      <c r="P872" s="186"/>
      <c r="Q872" s="186"/>
      <c r="R872" s="186"/>
      <c r="S872" s="186"/>
      <c r="T872" s="187"/>
      <c r="AT872" s="182" t="s">
        <v>146</v>
      </c>
      <c r="AU872" s="182" t="s">
        <v>89</v>
      </c>
      <c r="AV872" s="13" t="s">
        <v>86</v>
      </c>
      <c r="AW872" s="13" t="s">
        <v>33</v>
      </c>
      <c r="AX872" s="13" t="s">
        <v>78</v>
      </c>
      <c r="AY872" s="182" t="s">
        <v>136</v>
      </c>
    </row>
    <row r="873" spans="1:65" s="14" customFormat="1" ht="10.199999999999999">
      <c r="B873" s="188"/>
      <c r="D873" s="177" t="s">
        <v>146</v>
      </c>
      <c r="E873" s="189" t="s">
        <v>1</v>
      </c>
      <c r="F873" s="190" t="s">
        <v>945</v>
      </c>
      <c r="H873" s="191">
        <v>1</v>
      </c>
      <c r="I873" s="192"/>
      <c r="L873" s="188"/>
      <c r="M873" s="193"/>
      <c r="N873" s="194"/>
      <c r="O873" s="194"/>
      <c r="P873" s="194"/>
      <c r="Q873" s="194"/>
      <c r="R873" s="194"/>
      <c r="S873" s="194"/>
      <c r="T873" s="195"/>
      <c r="AT873" s="189" t="s">
        <v>146</v>
      </c>
      <c r="AU873" s="189" t="s">
        <v>89</v>
      </c>
      <c r="AV873" s="14" t="s">
        <v>89</v>
      </c>
      <c r="AW873" s="14" t="s">
        <v>33</v>
      </c>
      <c r="AX873" s="14" t="s">
        <v>78</v>
      </c>
      <c r="AY873" s="189" t="s">
        <v>136</v>
      </c>
    </row>
    <row r="874" spans="1:65" s="16" customFormat="1" ht="10.199999999999999">
      <c r="B874" s="204"/>
      <c r="D874" s="177" t="s">
        <v>146</v>
      </c>
      <c r="E874" s="205" t="s">
        <v>1</v>
      </c>
      <c r="F874" s="206" t="s">
        <v>178</v>
      </c>
      <c r="H874" s="207">
        <v>1</v>
      </c>
      <c r="I874" s="208"/>
      <c r="L874" s="204"/>
      <c r="M874" s="209"/>
      <c r="N874" s="210"/>
      <c r="O874" s="210"/>
      <c r="P874" s="210"/>
      <c r="Q874" s="210"/>
      <c r="R874" s="210"/>
      <c r="S874" s="210"/>
      <c r="T874" s="211"/>
      <c r="AT874" s="205" t="s">
        <v>146</v>
      </c>
      <c r="AU874" s="205" t="s">
        <v>89</v>
      </c>
      <c r="AV874" s="16" t="s">
        <v>154</v>
      </c>
      <c r="AW874" s="16" t="s">
        <v>33</v>
      </c>
      <c r="AX874" s="16" t="s">
        <v>78</v>
      </c>
      <c r="AY874" s="205" t="s">
        <v>136</v>
      </c>
    </row>
    <row r="875" spans="1:65" s="13" customFormat="1" ht="10.199999999999999">
      <c r="B875" s="181"/>
      <c r="D875" s="177" t="s">
        <v>146</v>
      </c>
      <c r="E875" s="182" t="s">
        <v>1</v>
      </c>
      <c r="F875" s="183" t="s">
        <v>622</v>
      </c>
      <c r="H875" s="182" t="s">
        <v>1</v>
      </c>
      <c r="I875" s="184"/>
      <c r="L875" s="181"/>
      <c r="M875" s="185"/>
      <c r="N875" s="186"/>
      <c r="O875" s="186"/>
      <c r="P875" s="186"/>
      <c r="Q875" s="186"/>
      <c r="R875" s="186"/>
      <c r="S875" s="186"/>
      <c r="T875" s="187"/>
      <c r="AT875" s="182" t="s">
        <v>146</v>
      </c>
      <c r="AU875" s="182" t="s">
        <v>89</v>
      </c>
      <c r="AV875" s="13" t="s">
        <v>86</v>
      </c>
      <c r="AW875" s="13" t="s">
        <v>33</v>
      </c>
      <c r="AX875" s="13" t="s">
        <v>78</v>
      </c>
      <c r="AY875" s="182" t="s">
        <v>136</v>
      </c>
    </row>
    <row r="876" spans="1:65" s="14" customFormat="1" ht="10.199999999999999">
      <c r="B876" s="188"/>
      <c r="D876" s="177" t="s">
        <v>146</v>
      </c>
      <c r="E876" s="189" t="s">
        <v>1</v>
      </c>
      <c r="F876" s="190" t="s">
        <v>946</v>
      </c>
      <c r="H876" s="191">
        <v>2</v>
      </c>
      <c r="I876" s="192"/>
      <c r="L876" s="188"/>
      <c r="M876" s="193"/>
      <c r="N876" s="194"/>
      <c r="O876" s="194"/>
      <c r="P876" s="194"/>
      <c r="Q876" s="194"/>
      <c r="R876" s="194"/>
      <c r="S876" s="194"/>
      <c r="T876" s="195"/>
      <c r="AT876" s="189" t="s">
        <v>146</v>
      </c>
      <c r="AU876" s="189" t="s">
        <v>89</v>
      </c>
      <c r="AV876" s="14" t="s">
        <v>89</v>
      </c>
      <c r="AW876" s="14" t="s">
        <v>33</v>
      </c>
      <c r="AX876" s="14" t="s">
        <v>78</v>
      </c>
      <c r="AY876" s="189" t="s">
        <v>136</v>
      </c>
    </row>
    <row r="877" spans="1:65" s="16" customFormat="1" ht="10.199999999999999">
      <c r="B877" s="204"/>
      <c r="D877" s="177" t="s">
        <v>146</v>
      </c>
      <c r="E877" s="205" t="s">
        <v>1</v>
      </c>
      <c r="F877" s="206" t="s">
        <v>178</v>
      </c>
      <c r="H877" s="207">
        <v>2</v>
      </c>
      <c r="I877" s="208"/>
      <c r="L877" s="204"/>
      <c r="M877" s="209"/>
      <c r="N877" s="210"/>
      <c r="O877" s="210"/>
      <c r="P877" s="210"/>
      <c r="Q877" s="210"/>
      <c r="R877" s="210"/>
      <c r="S877" s="210"/>
      <c r="T877" s="211"/>
      <c r="AT877" s="205" t="s">
        <v>146</v>
      </c>
      <c r="AU877" s="205" t="s">
        <v>89</v>
      </c>
      <c r="AV877" s="16" t="s">
        <v>154</v>
      </c>
      <c r="AW877" s="16" t="s">
        <v>33</v>
      </c>
      <c r="AX877" s="16" t="s">
        <v>78</v>
      </c>
      <c r="AY877" s="205" t="s">
        <v>136</v>
      </c>
    </row>
    <row r="878" spans="1:65" s="15" customFormat="1" ht="10.199999999999999">
      <c r="B878" s="196"/>
      <c r="D878" s="177" t="s">
        <v>146</v>
      </c>
      <c r="E878" s="197" t="s">
        <v>1</v>
      </c>
      <c r="F878" s="198" t="s">
        <v>149</v>
      </c>
      <c r="H878" s="199">
        <v>3</v>
      </c>
      <c r="I878" s="200"/>
      <c r="L878" s="196"/>
      <c r="M878" s="201"/>
      <c r="N878" s="202"/>
      <c r="O878" s="202"/>
      <c r="P878" s="202"/>
      <c r="Q878" s="202"/>
      <c r="R878" s="202"/>
      <c r="S878" s="202"/>
      <c r="T878" s="203"/>
      <c r="AT878" s="197" t="s">
        <v>146</v>
      </c>
      <c r="AU878" s="197" t="s">
        <v>89</v>
      </c>
      <c r="AV878" s="15" t="s">
        <v>142</v>
      </c>
      <c r="AW878" s="15" t="s">
        <v>33</v>
      </c>
      <c r="AX878" s="15" t="s">
        <v>86</v>
      </c>
      <c r="AY878" s="197" t="s">
        <v>136</v>
      </c>
    </row>
    <row r="879" spans="1:65" s="2" customFormat="1" ht="16.5" customHeight="1">
      <c r="A879" s="33"/>
      <c r="B879" s="162"/>
      <c r="C879" s="163" t="s">
        <v>947</v>
      </c>
      <c r="D879" s="163" t="s">
        <v>138</v>
      </c>
      <c r="E879" s="164" t="s">
        <v>948</v>
      </c>
      <c r="F879" s="165" t="s">
        <v>949</v>
      </c>
      <c r="G879" s="166" t="s">
        <v>215</v>
      </c>
      <c r="H879" s="167">
        <v>2</v>
      </c>
      <c r="I879" s="168"/>
      <c r="J879" s="169">
        <f>ROUND(I879*H879,2)</f>
        <v>0</v>
      </c>
      <c r="K879" s="170"/>
      <c r="L879" s="34"/>
      <c r="M879" s="171" t="s">
        <v>1</v>
      </c>
      <c r="N879" s="172" t="s">
        <v>43</v>
      </c>
      <c r="O879" s="59"/>
      <c r="P879" s="173">
        <f>O879*H879</f>
        <v>0</v>
      </c>
      <c r="Q879" s="173">
        <v>14.65981</v>
      </c>
      <c r="R879" s="173">
        <f>Q879*H879</f>
        <v>29.31962</v>
      </c>
      <c r="S879" s="173">
        <v>0</v>
      </c>
      <c r="T879" s="174">
        <f>S879*H879</f>
        <v>0</v>
      </c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R879" s="175" t="s">
        <v>142</v>
      </c>
      <c r="AT879" s="175" t="s">
        <v>138</v>
      </c>
      <c r="AU879" s="175" t="s">
        <v>89</v>
      </c>
      <c r="AY879" s="18" t="s">
        <v>136</v>
      </c>
      <c r="BE879" s="176">
        <f>IF(N879="základní",J879,0)</f>
        <v>0</v>
      </c>
      <c r="BF879" s="176">
        <f>IF(N879="snížená",J879,0)</f>
        <v>0</v>
      </c>
      <c r="BG879" s="176">
        <f>IF(N879="zákl. přenesená",J879,0)</f>
        <v>0</v>
      </c>
      <c r="BH879" s="176">
        <f>IF(N879="sníž. přenesená",J879,0)</f>
        <v>0</v>
      </c>
      <c r="BI879" s="176">
        <f>IF(N879="nulová",J879,0)</f>
        <v>0</v>
      </c>
      <c r="BJ879" s="18" t="s">
        <v>86</v>
      </c>
      <c r="BK879" s="176">
        <f>ROUND(I879*H879,2)</f>
        <v>0</v>
      </c>
      <c r="BL879" s="18" t="s">
        <v>142</v>
      </c>
      <c r="BM879" s="175" t="s">
        <v>950</v>
      </c>
    </row>
    <row r="880" spans="1:65" s="2" customFormat="1" ht="19.2">
      <c r="A880" s="33"/>
      <c r="B880" s="34"/>
      <c r="C880" s="33"/>
      <c r="D880" s="177" t="s">
        <v>144</v>
      </c>
      <c r="E880" s="33"/>
      <c r="F880" s="178" t="s">
        <v>951</v>
      </c>
      <c r="G880" s="33"/>
      <c r="H880" s="33"/>
      <c r="I880" s="97"/>
      <c r="J880" s="33"/>
      <c r="K880" s="33"/>
      <c r="L880" s="34"/>
      <c r="M880" s="179"/>
      <c r="N880" s="180"/>
      <c r="O880" s="59"/>
      <c r="P880" s="59"/>
      <c r="Q880" s="59"/>
      <c r="R880" s="59"/>
      <c r="S880" s="59"/>
      <c r="T880" s="60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T880" s="18" t="s">
        <v>144</v>
      </c>
      <c r="AU880" s="18" t="s">
        <v>89</v>
      </c>
    </row>
    <row r="881" spans="1:65" s="13" customFormat="1" ht="10.199999999999999">
      <c r="B881" s="181"/>
      <c r="D881" s="177" t="s">
        <v>146</v>
      </c>
      <c r="E881" s="182" t="s">
        <v>1</v>
      </c>
      <c r="F881" s="183" t="s">
        <v>607</v>
      </c>
      <c r="H881" s="182" t="s">
        <v>1</v>
      </c>
      <c r="I881" s="184"/>
      <c r="L881" s="181"/>
      <c r="M881" s="185"/>
      <c r="N881" s="186"/>
      <c r="O881" s="186"/>
      <c r="P881" s="186"/>
      <c r="Q881" s="186"/>
      <c r="R881" s="186"/>
      <c r="S881" s="186"/>
      <c r="T881" s="187"/>
      <c r="AT881" s="182" t="s">
        <v>146</v>
      </c>
      <c r="AU881" s="182" t="s">
        <v>89</v>
      </c>
      <c r="AV881" s="13" t="s">
        <v>86</v>
      </c>
      <c r="AW881" s="13" t="s">
        <v>33</v>
      </c>
      <c r="AX881" s="13" t="s">
        <v>78</v>
      </c>
      <c r="AY881" s="182" t="s">
        <v>136</v>
      </c>
    </row>
    <row r="882" spans="1:65" s="14" customFormat="1" ht="10.199999999999999">
      <c r="B882" s="188"/>
      <c r="D882" s="177" t="s">
        <v>146</v>
      </c>
      <c r="E882" s="189" t="s">
        <v>1</v>
      </c>
      <c r="F882" s="190" t="s">
        <v>945</v>
      </c>
      <c r="H882" s="191">
        <v>1</v>
      </c>
      <c r="I882" s="192"/>
      <c r="L882" s="188"/>
      <c r="M882" s="193"/>
      <c r="N882" s="194"/>
      <c r="O882" s="194"/>
      <c r="P882" s="194"/>
      <c r="Q882" s="194"/>
      <c r="R882" s="194"/>
      <c r="S882" s="194"/>
      <c r="T882" s="195"/>
      <c r="AT882" s="189" t="s">
        <v>146</v>
      </c>
      <c r="AU882" s="189" t="s">
        <v>89</v>
      </c>
      <c r="AV882" s="14" t="s">
        <v>89</v>
      </c>
      <c r="AW882" s="14" t="s">
        <v>33</v>
      </c>
      <c r="AX882" s="14" t="s">
        <v>78</v>
      </c>
      <c r="AY882" s="189" t="s">
        <v>136</v>
      </c>
    </row>
    <row r="883" spans="1:65" s="16" customFormat="1" ht="10.199999999999999">
      <c r="B883" s="204"/>
      <c r="D883" s="177" t="s">
        <v>146</v>
      </c>
      <c r="E883" s="205" t="s">
        <v>1</v>
      </c>
      <c r="F883" s="206" t="s">
        <v>178</v>
      </c>
      <c r="H883" s="207">
        <v>1</v>
      </c>
      <c r="I883" s="208"/>
      <c r="L883" s="204"/>
      <c r="M883" s="209"/>
      <c r="N883" s="210"/>
      <c r="O883" s="210"/>
      <c r="P883" s="210"/>
      <c r="Q883" s="210"/>
      <c r="R883" s="210"/>
      <c r="S883" s="210"/>
      <c r="T883" s="211"/>
      <c r="AT883" s="205" t="s">
        <v>146</v>
      </c>
      <c r="AU883" s="205" t="s">
        <v>89</v>
      </c>
      <c r="AV883" s="16" t="s">
        <v>154</v>
      </c>
      <c r="AW883" s="16" t="s">
        <v>33</v>
      </c>
      <c r="AX883" s="16" t="s">
        <v>78</v>
      </c>
      <c r="AY883" s="205" t="s">
        <v>136</v>
      </c>
    </row>
    <row r="884" spans="1:65" s="13" customFormat="1" ht="10.199999999999999">
      <c r="B884" s="181"/>
      <c r="D884" s="177" t="s">
        <v>146</v>
      </c>
      <c r="E884" s="182" t="s">
        <v>1</v>
      </c>
      <c r="F884" s="183" t="s">
        <v>622</v>
      </c>
      <c r="H884" s="182" t="s">
        <v>1</v>
      </c>
      <c r="I884" s="184"/>
      <c r="L884" s="181"/>
      <c r="M884" s="185"/>
      <c r="N884" s="186"/>
      <c r="O884" s="186"/>
      <c r="P884" s="186"/>
      <c r="Q884" s="186"/>
      <c r="R884" s="186"/>
      <c r="S884" s="186"/>
      <c r="T884" s="187"/>
      <c r="AT884" s="182" t="s">
        <v>146</v>
      </c>
      <c r="AU884" s="182" t="s">
        <v>89</v>
      </c>
      <c r="AV884" s="13" t="s">
        <v>86</v>
      </c>
      <c r="AW884" s="13" t="s">
        <v>33</v>
      </c>
      <c r="AX884" s="13" t="s">
        <v>78</v>
      </c>
      <c r="AY884" s="182" t="s">
        <v>136</v>
      </c>
    </row>
    <row r="885" spans="1:65" s="14" customFormat="1" ht="10.199999999999999">
      <c r="B885" s="188"/>
      <c r="D885" s="177" t="s">
        <v>146</v>
      </c>
      <c r="E885" s="189" t="s">
        <v>1</v>
      </c>
      <c r="F885" s="190" t="s">
        <v>952</v>
      </c>
      <c r="H885" s="191">
        <v>1</v>
      </c>
      <c r="I885" s="192"/>
      <c r="L885" s="188"/>
      <c r="M885" s="193"/>
      <c r="N885" s="194"/>
      <c r="O885" s="194"/>
      <c r="P885" s="194"/>
      <c r="Q885" s="194"/>
      <c r="R885" s="194"/>
      <c r="S885" s="194"/>
      <c r="T885" s="195"/>
      <c r="AT885" s="189" t="s">
        <v>146</v>
      </c>
      <c r="AU885" s="189" t="s">
        <v>89</v>
      </c>
      <c r="AV885" s="14" t="s">
        <v>89</v>
      </c>
      <c r="AW885" s="14" t="s">
        <v>33</v>
      </c>
      <c r="AX885" s="14" t="s">
        <v>78</v>
      </c>
      <c r="AY885" s="189" t="s">
        <v>136</v>
      </c>
    </row>
    <row r="886" spans="1:65" s="16" customFormat="1" ht="10.199999999999999">
      <c r="B886" s="204"/>
      <c r="D886" s="177" t="s">
        <v>146</v>
      </c>
      <c r="E886" s="205" t="s">
        <v>1</v>
      </c>
      <c r="F886" s="206" t="s">
        <v>178</v>
      </c>
      <c r="H886" s="207">
        <v>1</v>
      </c>
      <c r="I886" s="208"/>
      <c r="L886" s="204"/>
      <c r="M886" s="209"/>
      <c r="N886" s="210"/>
      <c r="O886" s="210"/>
      <c r="P886" s="210"/>
      <c r="Q886" s="210"/>
      <c r="R886" s="210"/>
      <c r="S886" s="210"/>
      <c r="T886" s="211"/>
      <c r="AT886" s="205" t="s">
        <v>146</v>
      </c>
      <c r="AU886" s="205" t="s">
        <v>89</v>
      </c>
      <c r="AV886" s="16" t="s">
        <v>154</v>
      </c>
      <c r="AW886" s="16" t="s">
        <v>33</v>
      </c>
      <c r="AX886" s="16" t="s">
        <v>78</v>
      </c>
      <c r="AY886" s="205" t="s">
        <v>136</v>
      </c>
    </row>
    <row r="887" spans="1:65" s="15" customFormat="1" ht="10.199999999999999">
      <c r="B887" s="196"/>
      <c r="D887" s="177" t="s">
        <v>146</v>
      </c>
      <c r="E887" s="197" t="s">
        <v>1</v>
      </c>
      <c r="F887" s="198" t="s">
        <v>149</v>
      </c>
      <c r="H887" s="199">
        <v>2</v>
      </c>
      <c r="I887" s="200"/>
      <c r="L887" s="196"/>
      <c r="M887" s="201"/>
      <c r="N887" s="202"/>
      <c r="O887" s="202"/>
      <c r="P887" s="202"/>
      <c r="Q887" s="202"/>
      <c r="R887" s="202"/>
      <c r="S887" s="202"/>
      <c r="T887" s="203"/>
      <c r="AT887" s="197" t="s">
        <v>146</v>
      </c>
      <c r="AU887" s="197" t="s">
        <v>89</v>
      </c>
      <c r="AV887" s="15" t="s">
        <v>142</v>
      </c>
      <c r="AW887" s="15" t="s">
        <v>33</v>
      </c>
      <c r="AX887" s="15" t="s">
        <v>86</v>
      </c>
      <c r="AY887" s="197" t="s">
        <v>136</v>
      </c>
    </row>
    <row r="888" spans="1:65" s="2" customFormat="1" ht="16.5" customHeight="1">
      <c r="A888" s="33"/>
      <c r="B888" s="162"/>
      <c r="C888" s="163" t="s">
        <v>953</v>
      </c>
      <c r="D888" s="163" t="s">
        <v>138</v>
      </c>
      <c r="E888" s="164" t="s">
        <v>954</v>
      </c>
      <c r="F888" s="165" t="s">
        <v>955</v>
      </c>
      <c r="G888" s="166" t="s">
        <v>215</v>
      </c>
      <c r="H888" s="167">
        <v>45</v>
      </c>
      <c r="I888" s="168"/>
      <c r="J888" s="169">
        <f>ROUND(I888*H888,2)</f>
        <v>0</v>
      </c>
      <c r="K888" s="170"/>
      <c r="L888" s="34"/>
      <c r="M888" s="171" t="s">
        <v>1</v>
      </c>
      <c r="N888" s="172" t="s">
        <v>43</v>
      </c>
      <c r="O888" s="59"/>
      <c r="P888" s="173">
        <f>O888*H888</f>
        <v>0</v>
      </c>
      <c r="Q888" s="173">
        <v>1.0189999999999999E-2</v>
      </c>
      <c r="R888" s="173">
        <f>Q888*H888</f>
        <v>0.45854999999999996</v>
      </c>
      <c r="S888" s="173">
        <v>0</v>
      </c>
      <c r="T888" s="174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75" t="s">
        <v>142</v>
      </c>
      <c r="AT888" s="175" t="s">
        <v>138</v>
      </c>
      <c r="AU888" s="175" t="s">
        <v>89</v>
      </c>
      <c r="AY888" s="18" t="s">
        <v>136</v>
      </c>
      <c r="BE888" s="176">
        <f>IF(N888="základní",J888,0)</f>
        <v>0</v>
      </c>
      <c r="BF888" s="176">
        <f>IF(N888="snížená",J888,0)</f>
        <v>0</v>
      </c>
      <c r="BG888" s="176">
        <f>IF(N888="zákl. přenesená",J888,0)</f>
        <v>0</v>
      </c>
      <c r="BH888" s="176">
        <f>IF(N888="sníž. přenesená",J888,0)</f>
        <v>0</v>
      </c>
      <c r="BI888" s="176">
        <f>IF(N888="nulová",J888,0)</f>
        <v>0</v>
      </c>
      <c r="BJ888" s="18" t="s">
        <v>86</v>
      </c>
      <c r="BK888" s="176">
        <f>ROUND(I888*H888,2)</f>
        <v>0</v>
      </c>
      <c r="BL888" s="18" t="s">
        <v>142</v>
      </c>
      <c r="BM888" s="175" t="s">
        <v>956</v>
      </c>
    </row>
    <row r="889" spans="1:65" s="2" customFormat="1" ht="10.199999999999999">
      <c r="A889" s="33"/>
      <c r="B889" s="34"/>
      <c r="C889" s="33"/>
      <c r="D889" s="177" t="s">
        <v>144</v>
      </c>
      <c r="E889" s="33"/>
      <c r="F889" s="178" t="s">
        <v>955</v>
      </c>
      <c r="G889" s="33"/>
      <c r="H889" s="33"/>
      <c r="I889" s="97"/>
      <c r="J889" s="33"/>
      <c r="K889" s="33"/>
      <c r="L889" s="34"/>
      <c r="M889" s="179"/>
      <c r="N889" s="180"/>
      <c r="O889" s="59"/>
      <c r="P889" s="59"/>
      <c r="Q889" s="59"/>
      <c r="R889" s="59"/>
      <c r="S889" s="59"/>
      <c r="T889" s="60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T889" s="18" t="s">
        <v>144</v>
      </c>
      <c r="AU889" s="18" t="s">
        <v>89</v>
      </c>
    </row>
    <row r="890" spans="1:65" s="13" customFormat="1" ht="10.199999999999999">
      <c r="B890" s="181"/>
      <c r="D890" s="177" t="s">
        <v>146</v>
      </c>
      <c r="E890" s="182" t="s">
        <v>1</v>
      </c>
      <c r="F890" s="183" t="s">
        <v>957</v>
      </c>
      <c r="H890" s="182" t="s">
        <v>1</v>
      </c>
      <c r="I890" s="184"/>
      <c r="L890" s="181"/>
      <c r="M890" s="185"/>
      <c r="N890" s="186"/>
      <c r="O890" s="186"/>
      <c r="P890" s="186"/>
      <c r="Q890" s="186"/>
      <c r="R890" s="186"/>
      <c r="S890" s="186"/>
      <c r="T890" s="187"/>
      <c r="AT890" s="182" t="s">
        <v>146</v>
      </c>
      <c r="AU890" s="182" t="s">
        <v>89</v>
      </c>
      <c r="AV890" s="13" t="s">
        <v>86</v>
      </c>
      <c r="AW890" s="13" t="s">
        <v>33</v>
      </c>
      <c r="AX890" s="13" t="s">
        <v>78</v>
      </c>
      <c r="AY890" s="182" t="s">
        <v>136</v>
      </c>
    </row>
    <row r="891" spans="1:65" s="14" customFormat="1" ht="10.199999999999999">
      <c r="B891" s="188"/>
      <c r="D891" s="177" t="s">
        <v>146</v>
      </c>
      <c r="E891" s="189" t="s">
        <v>1</v>
      </c>
      <c r="F891" s="190" t="s">
        <v>958</v>
      </c>
      <c r="H891" s="191">
        <v>45</v>
      </c>
      <c r="I891" s="192"/>
      <c r="L891" s="188"/>
      <c r="M891" s="193"/>
      <c r="N891" s="194"/>
      <c r="O891" s="194"/>
      <c r="P891" s="194"/>
      <c r="Q891" s="194"/>
      <c r="R891" s="194"/>
      <c r="S891" s="194"/>
      <c r="T891" s="195"/>
      <c r="AT891" s="189" t="s">
        <v>146</v>
      </c>
      <c r="AU891" s="189" t="s">
        <v>89</v>
      </c>
      <c r="AV891" s="14" t="s">
        <v>89</v>
      </c>
      <c r="AW891" s="14" t="s">
        <v>33</v>
      </c>
      <c r="AX891" s="14" t="s">
        <v>78</v>
      </c>
      <c r="AY891" s="189" t="s">
        <v>136</v>
      </c>
    </row>
    <row r="892" spans="1:65" s="15" customFormat="1" ht="10.199999999999999">
      <c r="B892" s="196"/>
      <c r="D892" s="177" t="s">
        <v>146</v>
      </c>
      <c r="E892" s="197" t="s">
        <v>1</v>
      </c>
      <c r="F892" s="198" t="s">
        <v>149</v>
      </c>
      <c r="H892" s="199">
        <v>45</v>
      </c>
      <c r="I892" s="200"/>
      <c r="L892" s="196"/>
      <c r="M892" s="201"/>
      <c r="N892" s="202"/>
      <c r="O892" s="202"/>
      <c r="P892" s="202"/>
      <c r="Q892" s="202"/>
      <c r="R892" s="202"/>
      <c r="S892" s="202"/>
      <c r="T892" s="203"/>
      <c r="AT892" s="197" t="s">
        <v>146</v>
      </c>
      <c r="AU892" s="197" t="s">
        <v>89</v>
      </c>
      <c r="AV892" s="15" t="s">
        <v>142</v>
      </c>
      <c r="AW892" s="15" t="s">
        <v>33</v>
      </c>
      <c r="AX892" s="15" t="s">
        <v>86</v>
      </c>
      <c r="AY892" s="197" t="s">
        <v>136</v>
      </c>
    </row>
    <row r="893" spans="1:65" s="2" customFormat="1" ht="16.5" customHeight="1">
      <c r="A893" s="33"/>
      <c r="B893" s="162"/>
      <c r="C893" s="212" t="s">
        <v>959</v>
      </c>
      <c r="D893" s="212" t="s">
        <v>517</v>
      </c>
      <c r="E893" s="213" t="s">
        <v>960</v>
      </c>
      <c r="F893" s="214" t="s">
        <v>961</v>
      </c>
      <c r="G893" s="215" t="s">
        <v>215</v>
      </c>
      <c r="H893" s="216">
        <v>17</v>
      </c>
      <c r="I893" s="217"/>
      <c r="J893" s="218">
        <f>ROUND(I893*H893,2)</f>
        <v>0</v>
      </c>
      <c r="K893" s="219"/>
      <c r="L893" s="220"/>
      <c r="M893" s="221" t="s">
        <v>1</v>
      </c>
      <c r="N893" s="222" t="s">
        <v>43</v>
      </c>
      <c r="O893" s="59"/>
      <c r="P893" s="173">
        <f>O893*H893</f>
        <v>0</v>
      </c>
      <c r="Q893" s="173">
        <v>0.26200000000000001</v>
      </c>
      <c r="R893" s="173">
        <f>Q893*H893</f>
        <v>4.4540000000000006</v>
      </c>
      <c r="S893" s="173">
        <v>0</v>
      </c>
      <c r="T893" s="174">
        <f>S893*H893</f>
        <v>0</v>
      </c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R893" s="175" t="s">
        <v>204</v>
      </c>
      <c r="AT893" s="175" t="s">
        <v>517</v>
      </c>
      <c r="AU893" s="175" t="s">
        <v>89</v>
      </c>
      <c r="AY893" s="18" t="s">
        <v>136</v>
      </c>
      <c r="BE893" s="176">
        <f>IF(N893="základní",J893,0)</f>
        <v>0</v>
      </c>
      <c r="BF893" s="176">
        <f>IF(N893="snížená",J893,0)</f>
        <v>0</v>
      </c>
      <c r="BG893" s="176">
        <f>IF(N893="zákl. přenesená",J893,0)</f>
        <v>0</v>
      </c>
      <c r="BH893" s="176">
        <f>IF(N893="sníž. přenesená",J893,0)</f>
        <v>0</v>
      </c>
      <c r="BI893" s="176">
        <f>IF(N893="nulová",J893,0)</f>
        <v>0</v>
      </c>
      <c r="BJ893" s="18" t="s">
        <v>86</v>
      </c>
      <c r="BK893" s="176">
        <f>ROUND(I893*H893,2)</f>
        <v>0</v>
      </c>
      <c r="BL893" s="18" t="s">
        <v>142</v>
      </c>
      <c r="BM893" s="175" t="s">
        <v>962</v>
      </c>
    </row>
    <row r="894" spans="1:65" s="2" customFormat="1" ht="10.199999999999999">
      <c r="A894" s="33"/>
      <c r="B894" s="34"/>
      <c r="C894" s="33"/>
      <c r="D894" s="177" t="s">
        <v>144</v>
      </c>
      <c r="E894" s="33"/>
      <c r="F894" s="178" t="s">
        <v>961</v>
      </c>
      <c r="G894" s="33"/>
      <c r="H894" s="33"/>
      <c r="I894" s="97"/>
      <c r="J894" s="33"/>
      <c r="K894" s="33"/>
      <c r="L894" s="34"/>
      <c r="M894" s="179"/>
      <c r="N894" s="180"/>
      <c r="O894" s="59"/>
      <c r="P894" s="59"/>
      <c r="Q894" s="59"/>
      <c r="R894" s="59"/>
      <c r="S894" s="59"/>
      <c r="T894" s="60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T894" s="18" t="s">
        <v>144</v>
      </c>
      <c r="AU894" s="18" t="s">
        <v>89</v>
      </c>
    </row>
    <row r="895" spans="1:65" s="13" customFormat="1" ht="10.199999999999999">
      <c r="B895" s="181"/>
      <c r="D895" s="177" t="s">
        <v>146</v>
      </c>
      <c r="E895" s="182" t="s">
        <v>1</v>
      </c>
      <c r="F895" s="183" t="s">
        <v>957</v>
      </c>
      <c r="H895" s="182" t="s">
        <v>1</v>
      </c>
      <c r="I895" s="184"/>
      <c r="L895" s="181"/>
      <c r="M895" s="185"/>
      <c r="N895" s="186"/>
      <c r="O895" s="186"/>
      <c r="P895" s="186"/>
      <c r="Q895" s="186"/>
      <c r="R895" s="186"/>
      <c r="S895" s="186"/>
      <c r="T895" s="187"/>
      <c r="AT895" s="182" t="s">
        <v>146</v>
      </c>
      <c r="AU895" s="182" t="s">
        <v>89</v>
      </c>
      <c r="AV895" s="13" t="s">
        <v>86</v>
      </c>
      <c r="AW895" s="13" t="s">
        <v>33</v>
      </c>
      <c r="AX895" s="13" t="s">
        <v>78</v>
      </c>
      <c r="AY895" s="182" t="s">
        <v>136</v>
      </c>
    </row>
    <row r="896" spans="1:65" s="14" customFormat="1" ht="10.199999999999999">
      <c r="B896" s="188"/>
      <c r="D896" s="177" t="s">
        <v>146</v>
      </c>
      <c r="E896" s="189" t="s">
        <v>1</v>
      </c>
      <c r="F896" s="190" t="s">
        <v>963</v>
      </c>
      <c r="H896" s="191">
        <v>17</v>
      </c>
      <c r="I896" s="192"/>
      <c r="L896" s="188"/>
      <c r="M896" s="193"/>
      <c r="N896" s="194"/>
      <c r="O896" s="194"/>
      <c r="P896" s="194"/>
      <c r="Q896" s="194"/>
      <c r="R896" s="194"/>
      <c r="S896" s="194"/>
      <c r="T896" s="195"/>
      <c r="AT896" s="189" t="s">
        <v>146</v>
      </c>
      <c r="AU896" s="189" t="s">
        <v>89</v>
      </c>
      <c r="AV896" s="14" t="s">
        <v>89</v>
      </c>
      <c r="AW896" s="14" t="s">
        <v>33</v>
      </c>
      <c r="AX896" s="14" t="s">
        <v>78</v>
      </c>
      <c r="AY896" s="189" t="s">
        <v>136</v>
      </c>
    </row>
    <row r="897" spans="1:65" s="15" customFormat="1" ht="10.199999999999999">
      <c r="B897" s="196"/>
      <c r="D897" s="177" t="s">
        <v>146</v>
      </c>
      <c r="E897" s="197" t="s">
        <v>1</v>
      </c>
      <c r="F897" s="198" t="s">
        <v>149</v>
      </c>
      <c r="H897" s="199">
        <v>17</v>
      </c>
      <c r="I897" s="200"/>
      <c r="L897" s="196"/>
      <c r="M897" s="201"/>
      <c r="N897" s="202"/>
      <c r="O897" s="202"/>
      <c r="P897" s="202"/>
      <c r="Q897" s="202"/>
      <c r="R897" s="202"/>
      <c r="S897" s="202"/>
      <c r="T897" s="203"/>
      <c r="AT897" s="197" t="s">
        <v>146</v>
      </c>
      <c r="AU897" s="197" t="s">
        <v>89</v>
      </c>
      <c r="AV897" s="15" t="s">
        <v>142</v>
      </c>
      <c r="AW897" s="15" t="s">
        <v>33</v>
      </c>
      <c r="AX897" s="15" t="s">
        <v>86</v>
      </c>
      <c r="AY897" s="197" t="s">
        <v>136</v>
      </c>
    </row>
    <row r="898" spans="1:65" s="2" customFormat="1" ht="16.5" customHeight="1">
      <c r="A898" s="33"/>
      <c r="B898" s="162"/>
      <c r="C898" s="212" t="s">
        <v>964</v>
      </c>
      <c r="D898" s="212" t="s">
        <v>517</v>
      </c>
      <c r="E898" s="213" t="s">
        <v>965</v>
      </c>
      <c r="F898" s="214" t="s">
        <v>966</v>
      </c>
      <c r="G898" s="215" t="s">
        <v>215</v>
      </c>
      <c r="H898" s="216">
        <v>11</v>
      </c>
      <c r="I898" s="217"/>
      <c r="J898" s="218">
        <f>ROUND(I898*H898,2)</f>
        <v>0</v>
      </c>
      <c r="K898" s="219"/>
      <c r="L898" s="220"/>
      <c r="M898" s="221" t="s">
        <v>1</v>
      </c>
      <c r="N898" s="222" t="s">
        <v>43</v>
      </c>
      <c r="O898" s="59"/>
      <c r="P898" s="173">
        <f>O898*H898</f>
        <v>0</v>
      </c>
      <c r="Q898" s="173">
        <v>0.52600000000000002</v>
      </c>
      <c r="R898" s="173">
        <f>Q898*H898</f>
        <v>5.7860000000000005</v>
      </c>
      <c r="S898" s="173">
        <v>0</v>
      </c>
      <c r="T898" s="174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175" t="s">
        <v>204</v>
      </c>
      <c r="AT898" s="175" t="s">
        <v>517</v>
      </c>
      <c r="AU898" s="175" t="s">
        <v>89</v>
      </c>
      <c r="AY898" s="18" t="s">
        <v>136</v>
      </c>
      <c r="BE898" s="176">
        <f>IF(N898="základní",J898,0)</f>
        <v>0</v>
      </c>
      <c r="BF898" s="176">
        <f>IF(N898="snížená",J898,0)</f>
        <v>0</v>
      </c>
      <c r="BG898" s="176">
        <f>IF(N898="zákl. přenesená",J898,0)</f>
        <v>0</v>
      </c>
      <c r="BH898" s="176">
        <f>IF(N898="sníž. přenesená",J898,0)</f>
        <v>0</v>
      </c>
      <c r="BI898" s="176">
        <f>IF(N898="nulová",J898,0)</f>
        <v>0</v>
      </c>
      <c r="BJ898" s="18" t="s">
        <v>86</v>
      </c>
      <c r="BK898" s="176">
        <f>ROUND(I898*H898,2)</f>
        <v>0</v>
      </c>
      <c r="BL898" s="18" t="s">
        <v>142</v>
      </c>
      <c r="BM898" s="175" t="s">
        <v>967</v>
      </c>
    </row>
    <row r="899" spans="1:65" s="2" customFormat="1" ht="10.199999999999999">
      <c r="A899" s="33"/>
      <c r="B899" s="34"/>
      <c r="C899" s="33"/>
      <c r="D899" s="177" t="s">
        <v>144</v>
      </c>
      <c r="E899" s="33"/>
      <c r="F899" s="178" t="s">
        <v>966</v>
      </c>
      <c r="G899" s="33"/>
      <c r="H899" s="33"/>
      <c r="I899" s="97"/>
      <c r="J899" s="33"/>
      <c r="K899" s="33"/>
      <c r="L899" s="34"/>
      <c r="M899" s="179"/>
      <c r="N899" s="180"/>
      <c r="O899" s="59"/>
      <c r="P899" s="59"/>
      <c r="Q899" s="59"/>
      <c r="R899" s="59"/>
      <c r="S899" s="59"/>
      <c r="T899" s="60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T899" s="18" t="s">
        <v>144</v>
      </c>
      <c r="AU899" s="18" t="s">
        <v>89</v>
      </c>
    </row>
    <row r="900" spans="1:65" s="13" customFormat="1" ht="10.199999999999999">
      <c r="B900" s="181"/>
      <c r="D900" s="177" t="s">
        <v>146</v>
      </c>
      <c r="E900" s="182" t="s">
        <v>1</v>
      </c>
      <c r="F900" s="183" t="s">
        <v>957</v>
      </c>
      <c r="H900" s="182" t="s">
        <v>1</v>
      </c>
      <c r="I900" s="184"/>
      <c r="L900" s="181"/>
      <c r="M900" s="185"/>
      <c r="N900" s="186"/>
      <c r="O900" s="186"/>
      <c r="P900" s="186"/>
      <c r="Q900" s="186"/>
      <c r="R900" s="186"/>
      <c r="S900" s="186"/>
      <c r="T900" s="187"/>
      <c r="AT900" s="182" t="s">
        <v>146</v>
      </c>
      <c r="AU900" s="182" t="s">
        <v>89</v>
      </c>
      <c r="AV900" s="13" t="s">
        <v>86</v>
      </c>
      <c r="AW900" s="13" t="s">
        <v>33</v>
      </c>
      <c r="AX900" s="13" t="s">
        <v>78</v>
      </c>
      <c r="AY900" s="182" t="s">
        <v>136</v>
      </c>
    </row>
    <row r="901" spans="1:65" s="14" customFormat="1" ht="10.199999999999999">
      <c r="B901" s="188"/>
      <c r="D901" s="177" t="s">
        <v>146</v>
      </c>
      <c r="E901" s="189" t="s">
        <v>1</v>
      </c>
      <c r="F901" s="190" t="s">
        <v>968</v>
      </c>
      <c r="H901" s="191">
        <v>11</v>
      </c>
      <c r="I901" s="192"/>
      <c r="L901" s="188"/>
      <c r="M901" s="193"/>
      <c r="N901" s="194"/>
      <c r="O901" s="194"/>
      <c r="P901" s="194"/>
      <c r="Q901" s="194"/>
      <c r="R901" s="194"/>
      <c r="S901" s="194"/>
      <c r="T901" s="195"/>
      <c r="AT901" s="189" t="s">
        <v>146</v>
      </c>
      <c r="AU901" s="189" t="s">
        <v>89</v>
      </c>
      <c r="AV901" s="14" t="s">
        <v>89</v>
      </c>
      <c r="AW901" s="14" t="s">
        <v>33</v>
      </c>
      <c r="AX901" s="14" t="s">
        <v>78</v>
      </c>
      <c r="AY901" s="189" t="s">
        <v>136</v>
      </c>
    </row>
    <row r="902" spans="1:65" s="15" customFormat="1" ht="10.199999999999999">
      <c r="B902" s="196"/>
      <c r="D902" s="177" t="s">
        <v>146</v>
      </c>
      <c r="E902" s="197" t="s">
        <v>1</v>
      </c>
      <c r="F902" s="198" t="s">
        <v>149</v>
      </c>
      <c r="H902" s="199">
        <v>11</v>
      </c>
      <c r="I902" s="200"/>
      <c r="L902" s="196"/>
      <c r="M902" s="201"/>
      <c r="N902" s="202"/>
      <c r="O902" s="202"/>
      <c r="P902" s="202"/>
      <c r="Q902" s="202"/>
      <c r="R902" s="202"/>
      <c r="S902" s="202"/>
      <c r="T902" s="203"/>
      <c r="AT902" s="197" t="s">
        <v>146</v>
      </c>
      <c r="AU902" s="197" t="s">
        <v>89</v>
      </c>
      <c r="AV902" s="15" t="s">
        <v>142</v>
      </c>
      <c r="AW902" s="15" t="s">
        <v>33</v>
      </c>
      <c r="AX902" s="15" t="s">
        <v>86</v>
      </c>
      <c r="AY902" s="197" t="s">
        <v>136</v>
      </c>
    </row>
    <row r="903" spans="1:65" s="2" customFormat="1" ht="16.5" customHeight="1">
      <c r="A903" s="33"/>
      <c r="B903" s="162"/>
      <c r="C903" s="212" t="s">
        <v>969</v>
      </c>
      <c r="D903" s="212" t="s">
        <v>517</v>
      </c>
      <c r="E903" s="213" t="s">
        <v>970</v>
      </c>
      <c r="F903" s="214" t="s">
        <v>971</v>
      </c>
      <c r="G903" s="215" t="s">
        <v>215</v>
      </c>
      <c r="H903" s="216">
        <v>17</v>
      </c>
      <c r="I903" s="217"/>
      <c r="J903" s="218">
        <f>ROUND(I903*H903,2)</f>
        <v>0</v>
      </c>
      <c r="K903" s="219"/>
      <c r="L903" s="220"/>
      <c r="M903" s="221" t="s">
        <v>1</v>
      </c>
      <c r="N903" s="222" t="s">
        <v>43</v>
      </c>
      <c r="O903" s="59"/>
      <c r="P903" s="173">
        <f>O903*H903</f>
        <v>0</v>
      </c>
      <c r="Q903" s="173">
        <v>1.054</v>
      </c>
      <c r="R903" s="173">
        <f>Q903*H903</f>
        <v>17.917999999999999</v>
      </c>
      <c r="S903" s="173">
        <v>0</v>
      </c>
      <c r="T903" s="174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75" t="s">
        <v>204</v>
      </c>
      <c r="AT903" s="175" t="s">
        <v>517</v>
      </c>
      <c r="AU903" s="175" t="s">
        <v>89</v>
      </c>
      <c r="AY903" s="18" t="s">
        <v>136</v>
      </c>
      <c r="BE903" s="176">
        <f>IF(N903="základní",J903,0)</f>
        <v>0</v>
      </c>
      <c r="BF903" s="176">
        <f>IF(N903="snížená",J903,0)</f>
        <v>0</v>
      </c>
      <c r="BG903" s="176">
        <f>IF(N903="zákl. přenesená",J903,0)</f>
        <v>0</v>
      </c>
      <c r="BH903" s="176">
        <f>IF(N903="sníž. přenesená",J903,0)</f>
        <v>0</v>
      </c>
      <c r="BI903" s="176">
        <f>IF(N903="nulová",J903,0)</f>
        <v>0</v>
      </c>
      <c r="BJ903" s="18" t="s">
        <v>86</v>
      </c>
      <c r="BK903" s="176">
        <f>ROUND(I903*H903,2)</f>
        <v>0</v>
      </c>
      <c r="BL903" s="18" t="s">
        <v>142</v>
      </c>
      <c r="BM903" s="175" t="s">
        <v>972</v>
      </c>
    </row>
    <row r="904" spans="1:65" s="2" customFormat="1" ht="10.199999999999999">
      <c r="A904" s="33"/>
      <c r="B904" s="34"/>
      <c r="C904" s="33"/>
      <c r="D904" s="177" t="s">
        <v>144</v>
      </c>
      <c r="E904" s="33"/>
      <c r="F904" s="178" t="s">
        <v>971</v>
      </c>
      <c r="G904" s="33"/>
      <c r="H904" s="33"/>
      <c r="I904" s="97"/>
      <c r="J904" s="33"/>
      <c r="K904" s="33"/>
      <c r="L904" s="34"/>
      <c r="M904" s="179"/>
      <c r="N904" s="180"/>
      <c r="O904" s="59"/>
      <c r="P904" s="59"/>
      <c r="Q904" s="59"/>
      <c r="R904" s="59"/>
      <c r="S904" s="59"/>
      <c r="T904" s="60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T904" s="18" t="s">
        <v>144</v>
      </c>
      <c r="AU904" s="18" t="s">
        <v>89</v>
      </c>
    </row>
    <row r="905" spans="1:65" s="13" customFormat="1" ht="10.199999999999999">
      <c r="B905" s="181"/>
      <c r="D905" s="177" t="s">
        <v>146</v>
      </c>
      <c r="E905" s="182" t="s">
        <v>1</v>
      </c>
      <c r="F905" s="183" t="s">
        <v>957</v>
      </c>
      <c r="H905" s="182" t="s">
        <v>1</v>
      </c>
      <c r="I905" s="184"/>
      <c r="L905" s="181"/>
      <c r="M905" s="185"/>
      <c r="N905" s="186"/>
      <c r="O905" s="186"/>
      <c r="P905" s="186"/>
      <c r="Q905" s="186"/>
      <c r="R905" s="186"/>
      <c r="S905" s="186"/>
      <c r="T905" s="187"/>
      <c r="AT905" s="182" t="s">
        <v>146</v>
      </c>
      <c r="AU905" s="182" t="s">
        <v>89</v>
      </c>
      <c r="AV905" s="13" t="s">
        <v>86</v>
      </c>
      <c r="AW905" s="13" t="s">
        <v>33</v>
      </c>
      <c r="AX905" s="13" t="s">
        <v>78</v>
      </c>
      <c r="AY905" s="182" t="s">
        <v>136</v>
      </c>
    </row>
    <row r="906" spans="1:65" s="14" customFormat="1" ht="10.199999999999999">
      <c r="B906" s="188"/>
      <c r="D906" s="177" t="s">
        <v>146</v>
      </c>
      <c r="E906" s="189" t="s">
        <v>1</v>
      </c>
      <c r="F906" s="190" t="s">
        <v>963</v>
      </c>
      <c r="H906" s="191">
        <v>17</v>
      </c>
      <c r="I906" s="192"/>
      <c r="L906" s="188"/>
      <c r="M906" s="193"/>
      <c r="N906" s="194"/>
      <c r="O906" s="194"/>
      <c r="P906" s="194"/>
      <c r="Q906" s="194"/>
      <c r="R906" s="194"/>
      <c r="S906" s="194"/>
      <c r="T906" s="195"/>
      <c r="AT906" s="189" t="s">
        <v>146</v>
      </c>
      <c r="AU906" s="189" t="s">
        <v>89</v>
      </c>
      <c r="AV906" s="14" t="s">
        <v>89</v>
      </c>
      <c r="AW906" s="14" t="s">
        <v>33</v>
      </c>
      <c r="AX906" s="14" t="s">
        <v>78</v>
      </c>
      <c r="AY906" s="189" t="s">
        <v>136</v>
      </c>
    </row>
    <row r="907" spans="1:65" s="15" customFormat="1" ht="10.199999999999999">
      <c r="B907" s="196"/>
      <c r="D907" s="177" t="s">
        <v>146</v>
      </c>
      <c r="E907" s="197" t="s">
        <v>1</v>
      </c>
      <c r="F907" s="198" t="s">
        <v>149</v>
      </c>
      <c r="H907" s="199">
        <v>17</v>
      </c>
      <c r="I907" s="200"/>
      <c r="L907" s="196"/>
      <c r="M907" s="201"/>
      <c r="N907" s="202"/>
      <c r="O907" s="202"/>
      <c r="P907" s="202"/>
      <c r="Q907" s="202"/>
      <c r="R907" s="202"/>
      <c r="S907" s="202"/>
      <c r="T907" s="203"/>
      <c r="AT907" s="197" t="s">
        <v>146</v>
      </c>
      <c r="AU907" s="197" t="s">
        <v>89</v>
      </c>
      <c r="AV907" s="15" t="s">
        <v>142</v>
      </c>
      <c r="AW907" s="15" t="s">
        <v>33</v>
      </c>
      <c r="AX907" s="15" t="s">
        <v>86</v>
      </c>
      <c r="AY907" s="197" t="s">
        <v>136</v>
      </c>
    </row>
    <row r="908" spans="1:65" s="2" customFormat="1" ht="16.5" customHeight="1">
      <c r="A908" s="33"/>
      <c r="B908" s="162"/>
      <c r="C908" s="212" t="s">
        <v>973</v>
      </c>
      <c r="D908" s="212" t="s">
        <v>517</v>
      </c>
      <c r="E908" s="213" t="s">
        <v>974</v>
      </c>
      <c r="F908" s="214" t="s">
        <v>975</v>
      </c>
      <c r="G908" s="215" t="s">
        <v>215</v>
      </c>
      <c r="H908" s="216">
        <v>161</v>
      </c>
      <c r="I908" s="217"/>
      <c r="J908" s="218">
        <f>ROUND(I908*H908,2)</f>
        <v>0</v>
      </c>
      <c r="K908" s="219"/>
      <c r="L908" s="220"/>
      <c r="M908" s="221" t="s">
        <v>1</v>
      </c>
      <c r="N908" s="222" t="s">
        <v>43</v>
      </c>
      <c r="O908" s="59"/>
      <c r="P908" s="173">
        <f>O908*H908</f>
        <v>0</v>
      </c>
      <c r="Q908" s="173">
        <v>2E-3</v>
      </c>
      <c r="R908" s="173">
        <f>Q908*H908</f>
        <v>0.32200000000000001</v>
      </c>
      <c r="S908" s="173">
        <v>0</v>
      </c>
      <c r="T908" s="174">
        <f>S908*H908</f>
        <v>0</v>
      </c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R908" s="175" t="s">
        <v>204</v>
      </c>
      <c r="AT908" s="175" t="s">
        <v>517</v>
      </c>
      <c r="AU908" s="175" t="s">
        <v>89</v>
      </c>
      <c r="AY908" s="18" t="s">
        <v>136</v>
      </c>
      <c r="BE908" s="176">
        <f>IF(N908="základní",J908,0)</f>
        <v>0</v>
      </c>
      <c r="BF908" s="176">
        <f>IF(N908="snížená",J908,0)</f>
        <v>0</v>
      </c>
      <c r="BG908" s="176">
        <f>IF(N908="zákl. přenesená",J908,0)</f>
        <v>0</v>
      </c>
      <c r="BH908" s="176">
        <f>IF(N908="sníž. přenesená",J908,0)</f>
        <v>0</v>
      </c>
      <c r="BI908" s="176">
        <f>IF(N908="nulová",J908,0)</f>
        <v>0</v>
      </c>
      <c r="BJ908" s="18" t="s">
        <v>86</v>
      </c>
      <c r="BK908" s="176">
        <f>ROUND(I908*H908,2)</f>
        <v>0</v>
      </c>
      <c r="BL908" s="18" t="s">
        <v>142</v>
      </c>
      <c r="BM908" s="175" t="s">
        <v>976</v>
      </c>
    </row>
    <row r="909" spans="1:65" s="2" customFormat="1" ht="10.199999999999999">
      <c r="A909" s="33"/>
      <c r="B909" s="34"/>
      <c r="C909" s="33"/>
      <c r="D909" s="177" t="s">
        <v>144</v>
      </c>
      <c r="E909" s="33"/>
      <c r="F909" s="178" t="s">
        <v>975</v>
      </c>
      <c r="G909" s="33"/>
      <c r="H909" s="33"/>
      <c r="I909" s="97"/>
      <c r="J909" s="33"/>
      <c r="K909" s="33"/>
      <c r="L909" s="34"/>
      <c r="M909" s="179"/>
      <c r="N909" s="180"/>
      <c r="O909" s="59"/>
      <c r="P909" s="59"/>
      <c r="Q909" s="59"/>
      <c r="R909" s="59"/>
      <c r="S909" s="59"/>
      <c r="T909" s="60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T909" s="18" t="s">
        <v>144</v>
      </c>
      <c r="AU909" s="18" t="s">
        <v>89</v>
      </c>
    </row>
    <row r="910" spans="1:65" s="13" customFormat="1" ht="10.199999999999999">
      <c r="B910" s="181"/>
      <c r="D910" s="177" t="s">
        <v>146</v>
      </c>
      <c r="E910" s="182" t="s">
        <v>1</v>
      </c>
      <c r="F910" s="183" t="s">
        <v>957</v>
      </c>
      <c r="H910" s="182" t="s">
        <v>1</v>
      </c>
      <c r="I910" s="184"/>
      <c r="L910" s="181"/>
      <c r="M910" s="185"/>
      <c r="N910" s="186"/>
      <c r="O910" s="186"/>
      <c r="P910" s="186"/>
      <c r="Q910" s="186"/>
      <c r="R910" s="186"/>
      <c r="S910" s="186"/>
      <c r="T910" s="187"/>
      <c r="AT910" s="182" t="s">
        <v>146</v>
      </c>
      <c r="AU910" s="182" t="s">
        <v>89</v>
      </c>
      <c r="AV910" s="13" t="s">
        <v>86</v>
      </c>
      <c r="AW910" s="13" t="s">
        <v>33</v>
      </c>
      <c r="AX910" s="13" t="s">
        <v>78</v>
      </c>
      <c r="AY910" s="182" t="s">
        <v>136</v>
      </c>
    </row>
    <row r="911" spans="1:65" s="14" customFormat="1" ht="10.199999999999999">
      <c r="B911" s="188"/>
      <c r="D911" s="177" t="s">
        <v>146</v>
      </c>
      <c r="E911" s="189" t="s">
        <v>1</v>
      </c>
      <c r="F911" s="190" t="s">
        <v>977</v>
      </c>
      <c r="H911" s="191">
        <v>161</v>
      </c>
      <c r="I911" s="192"/>
      <c r="L911" s="188"/>
      <c r="M911" s="193"/>
      <c r="N911" s="194"/>
      <c r="O911" s="194"/>
      <c r="P911" s="194"/>
      <c r="Q911" s="194"/>
      <c r="R911" s="194"/>
      <c r="S911" s="194"/>
      <c r="T911" s="195"/>
      <c r="AT911" s="189" t="s">
        <v>146</v>
      </c>
      <c r="AU911" s="189" t="s">
        <v>89</v>
      </c>
      <c r="AV911" s="14" t="s">
        <v>89</v>
      </c>
      <c r="AW911" s="14" t="s">
        <v>33</v>
      </c>
      <c r="AX911" s="14" t="s">
        <v>78</v>
      </c>
      <c r="AY911" s="189" t="s">
        <v>136</v>
      </c>
    </row>
    <row r="912" spans="1:65" s="15" customFormat="1" ht="10.199999999999999">
      <c r="B912" s="196"/>
      <c r="D912" s="177" t="s">
        <v>146</v>
      </c>
      <c r="E912" s="197" t="s">
        <v>1</v>
      </c>
      <c r="F912" s="198" t="s">
        <v>149</v>
      </c>
      <c r="H912" s="199">
        <v>161</v>
      </c>
      <c r="I912" s="200"/>
      <c r="L912" s="196"/>
      <c r="M912" s="201"/>
      <c r="N912" s="202"/>
      <c r="O912" s="202"/>
      <c r="P912" s="202"/>
      <c r="Q912" s="202"/>
      <c r="R912" s="202"/>
      <c r="S912" s="202"/>
      <c r="T912" s="203"/>
      <c r="AT912" s="197" t="s">
        <v>146</v>
      </c>
      <c r="AU912" s="197" t="s">
        <v>89</v>
      </c>
      <c r="AV912" s="15" t="s">
        <v>142</v>
      </c>
      <c r="AW912" s="15" t="s">
        <v>33</v>
      </c>
      <c r="AX912" s="15" t="s">
        <v>86</v>
      </c>
      <c r="AY912" s="197" t="s">
        <v>136</v>
      </c>
    </row>
    <row r="913" spans="1:65" s="2" customFormat="1" ht="16.5" customHeight="1">
      <c r="A913" s="33"/>
      <c r="B913" s="162"/>
      <c r="C913" s="163" t="s">
        <v>978</v>
      </c>
      <c r="D913" s="163" t="s">
        <v>138</v>
      </c>
      <c r="E913" s="164" t="s">
        <v>979</v>
      </c>
      <c r="F913" s="165" t="s">
        <v>980</v>
      </c>
      <c r="G913" s="166" t="s">
        <v>215</v>
      </c>
      <c r="H913" s="167">
        <v>31</v>
      </c>
      <c r="I913" s="168"/>
      <c r="J913" s="169">
        <f>ROUND(I913*H913,2)</f>
        <v>0</v>
      </c>
      <c r="K913" s="170"/>
      <c r="L913" s="34"/>
      <c r="M913" s="171" t="s">
        <v>1</v>
      </c>
      <c r="N913" s="172" t="s">
        <v>43</v>
      </c>
      <c r="O913" s="59"/>
      <c r="P913" s="173">
        <f>O913*H913</f>
        <v>0</v>
      </c>
      <c r="Q913" s="173">
        <v>1.248E-2</v>
      </c>
      <c r="R913" s="173">
        <f>Q913*H913</f>
        <v>0.38688</v>
      </c>
      <c r="S913" s="173">
        <v>0</v>
      </c>
      <c r="T913" s="174">
        <f>S913*H913</f>
        <v>0</v>
      </c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R913" s="175" t="s">
        <v>142</v>
      </c>
      <c r="AT913" s="175" t="s">
        <v>138</v>
      </c>
      <c r="AU913" s="175" t="s">
        <v>89</v>
      </c>
      <c r="AY913" s="18" t="s">
        <v>136</v>
      </c>
      <c r="BE913" s="176">
        <f>IF(N913="základní",J913,0)</f>
        <v>0</v>
      </c>
      <c r="BF913" s="176">
        <f>IF(N913="snížená",J913,0)</f>
        <v>0</v>
      </c>
      <c r="BG913" s="176">
        <f>IF(N913="zákl. přenesená",J913,0)</f>
        <v>0</v>
      </c>
      <c r="BH913" s="176">
        <f>IF(N913="sníž. přenesená",J913,0)</f>
        <v>0</v>
      </c>
      <c r="BI913" s="176">
        <f>IF(N913="nulová",J913,0)</f>
        <v>0</v>
      </c>
      <c r="BJ913" s="18" t="s">
        <v>86</v>
      </c>
      <c r="BK913" s="176">
        <f>ROUND(I913*H913,2)</f>
        <v>0</v>
      </c>
      <c r="BL913" s="18" t="s">
        <v>142</v>
      </c>
      <c r="BM913" s="175" t="s">
        <v>981</v>
      </c>
    </row>
    <row r="914" spans="1:65" s="2" customFormat="1" ht="10.199999999999999">
      <c r="A914" s="33"/>
      <c r="B914" s="34"/>
      <c r="C914" s="33"/>
      <c r="D914" s="177" t="s">
        <v>144</v>
      </c>
      <c r="E914" s="33"/>
      <c r="F914" s="178" t="s">
        <v>980</v>
      </c>
      <c r="G914" s="33"/>
      <c r="H914" s="33"/>
      <c r="I914" s="97"/>
      <c r="J914" s="33"/>
      <c r="K914" s="33"/>
      <c r="L914" s="34"/>
      <c r="M914" s="179"/>
      <c r="N914" s="180"/>
      <c r="O914" s="59"/>
      <c r="P914" s="59"/>
      <c r="Q914" s="59"/>
      <c r="R914" s="59"/>
      <c r="S914" s="59"/>
      <c r="T914" s="60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T914" s="18" t="s">
        <v>144</v>
      </c>
      <c r="AU914" s="18" t="s">
        <v>89</v>
      </c>
    </row>
    <row r="915" spans="1:65" s="13" customFormat="1" ht="10.199999999999999">
      <c r="B915" s="181"/>
      <c r="D915" s="177" t="s">
        <v>146</v>
      </c>
      <c r="E915" s="182" t="s">
        <v>1</v>
      </c>
      <c r="F915" s="183" t="s">
        <v>957</v>
      </c>
      <c r="H915" s="182" t="s">
        <v>1</v>
      </c>
      <c r="I915" s="184"/>
      <c r="L915" s="181"/>
      <c r="M915" s="185"/>
      <c r="N915" s="186"/>
      <c r="O915" s="186"/>
      <c r="P915" s="186"/>
      <c r="Q915" s="186"/>
      <c r="R915" s="186"/>
      <c r="S915" s="186"/>
      <c r="T915" s="187"/>
      <c r="AT915" s="182" t="s">
        <v>146</v>
      </c>
      <c r="AU915" s="182" t="s">
        <v>89</v>
      </c>
      <c r="AV915" s="13" t="s">
        <v>86</v>
      </c>
      <c r="AW915" s="13" t="s">
        <v>33</v>
      </c>
      <c r="AX915" s="13" t="s">
        <v>78</v>
      </c>
      <c r="AY915" s="182" t="s">
        <v>136</v>
      </c>
    </row>
    <row r="916" spans="1:65" s="14" customFormat="1" ht="10.199999999999999">
      <c r="B916" s="188"/>
      <c r="D916" s="177" t="s">
        <v>146</v>
      </c>
      <c r="E916" s="189" t="s">
        <v>1</v>
      </c>
      <c r="F916" s="190" t="s">
        <v>982</v>
      </c>
      <c r="H916" s="191">
        <v>31</v>
      </c>
      <c r="I916" s="192"/>
      <c r="L916" s="188"/>
      <c r="M916" s="193"/>
      <c r="N916" s="194"/>
      <c r="O916" s="194"/>
      <c r="P916" s="194"/>
      <c r="Q916" s="194"/>
      <c r="R916" s="194"/>
      <c r="S916" s="194"/>
      <c r="T916" s="195"/>
      <c r="AT916" s="189" t="s">
        <v>146</v>
      </c>
      <c r="AU916" s="189" t="s">
        <v>89</v>
      </c>
      <c r="AV916" s="14" t="s">
        <v>89</v>
      </c>
      <c r="AW916" s="14" t="s">
        <v>33</v>
      </c>
      <c r="AX916" s="14" t="s">
        <v>78</v>
      </c>
      <c r="AY916" s="189" t="s">
        <v>136</v>
      </c>
    </row>
    <row r="917" spans="1:65" s="15" customFormat="1" ht="10.199999999999999">
      <c r="B917" s="196"/>
      <c r="D917" s="177" t="s">
        <v>146</v>
      </c>
      <c r="E917" s="197" t="s">
        <v>1</v>
      </c>
      <c r="F917" s="198" t="s">
        <v>149</v>
      </c>
      <c r="H917" s="199">
        <v>31</v>
      </c>
      <c r="I917" s="200"/>
      <c r="L917" s="196"/>
      <c r="M917" s="201"/>
      <c r="N917" s="202"/>
      <c r="O917" s="202"/>
      <c r="P917" s="202"/>
      <c r="Q917" s="202"/>
      <c r="R917" s="202"/>
      <c r="S917" s="202"/>
      <c r="T917" s="203"/>
      <c r="AT917" s="197" t="s">
        <v>146</v>
      </c>
      <c r="AU917" s="197" t="s">
        <v>89</v>
      </c>
      <c r="AV917" s="15" t="s">
        <v>142</v>
      </c>
      <c r="AW917" s="15" t="s">
        <v>33</v>
      </c>
      <c r="AX917" s="15" t="s">
        <v>86</v>
      </c>
      <c r="AY917" s="197" t="s">
        <v>136</v>
      </c>
    </row>
    <row r="918" spans="1:65" s="2" customFormat="1" ht="16.5" customHeight="1">
      <c r="A918" s="33"/>
      <c r="B918" s="162"/>
      <c r="C918" s="212" t="s">
        <v>983</v>
      </c>
      <c r="D918" s="212" t="s">
        <v>517</v>
      </c>
      <c r="E918" s="213" t="s">
        <v>984</v>
      </c>
      <c r="F918" s="214" t="s">
        <v>985</v>
      </c>
      <c r="G918" s="215" t="s">
        <v>215</v>
      </c>
      <c r="H918" s="216">
        <v>31</v>
      </c>
      <c r="I918" s="217"/>
      <c r="J918" s="218">
        <f>ROUND(I918*H918,2)</f>
        <v>0</v>
      </c>
      <c r="K918" s="219"/>
      <c r="L918" s="220"/>
      <c r="M918" s="221" t="s">
        <v>1</v>
      </c>
      <c r="N918" s="222" t="s">
        <v>43</v>
      </c>
      <c r="O918" s="59"/>
      <c r="P918" s="173">
        <f>O918*H918</f>
        <v>0</v>
      </c>
      <c r="Q918" s="173">
        <v>0.54800000000000004</v>
      </c>
      <c r="R918" s="173">
        <f>Q918*H918</f>
        <v>16.988</v>
      </c>
      <c r="S918" s="173">
        <v>0</v>
      </c>
      <c r="T918" s="174">
        <f>S918*H918</f>
        <v>0</v>
      </c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R918" s="175" t="s">
        <v>204</v>
      </c>
      <c r="AT918" s="175" t="s">
        <v>517</v>
      </c>
      <c r="AU918" s="175" t="s">
        <v>89</v>
      </c>
      <c r="AY918" s="18" t="s">
        <v>136</v>
      </c>
      <c r="BE918" s="176">
        <f>IF(N918="základní",J918,0)</f>
        <v>0</v>
      </c>
      <c r="BF918" s="176">
        <f>IF(N918="snížená",J918,0)</f>
        <v>0</v>
      </c>
      <c r="BG918" s="176">
        <f>IF(N918="zákl. přenesená",J918,0)</f>
        <v>0</v>
      </c>
      <c r="BH918" s="176">
        <f>IF(N918="sníž. přenesená",J918,0)</f>
        <v>0</v>
      </c>
      <c r="BI918" s="176">
        <f>IF(N918="nulová",J918,0)</f>
        <v>0</v>
      </c>
      <c r="BJ918" s="18" t="s">
        <v>86</v>
      </c>
      <c r="BK918" s="176">
        <f>ROUND(I918*H918,2)</f>
        <v>0</v>
      </c>
      <c r="BL918" s="18" t="s">
        <v>142</v>
      </c>
      <c r="BM918" s="175" t="s">
        <v>986</v>
      </c>
    </row>
    <row r="919" spans="1:65" s="2" customFormat="1" ht="10.199999999999999">
      <c r="A919" s="33"/>
      <c r="B919" s="34"/>
      <c r="C919" s="33"/>
      <c r="D919" s="177" t="s">
        <v>144</v>
      </c>
      <c r="E919" s="33"/>
      <c r="F919" s="178" t="s">
        <v>985</v>
      </c>
      <c r="G919" s="33"/>
      <c r="H919" s="33"/>
      <c r="I919" s="97"/>
      <c r="J919" s="33"/>
      <c r="K919" s="33"/>
      <c r="L919" s="34"/>
      <c r="M919" s="179"/>
      <c r="N919" s="180"/>
      <c r="O919" s="59"/>
      <c r="P919" s="59"/>
      <c r="Q919" s="59"/>
      <c r="R919" s="59"/>
      <c r="S919" s="59"/>
      <c r="T919" s="60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T919" s="18" t="s">
        <v>144</v>
      </c>
      <c r="AU919" s="18" t="s">
        <v>89</v>
      </c>
    </row>
    <row r="920" spans="1:65" s="13" customFormat="1" ht="10.199999999999999">
      <c r="B920" s="181"/>
      <c r="D920" s="177" t="s">
        <v>146</v>
      </c>
      <c r="E920" s="182" t="s">
        <v>1</v>
      </c>
      <c r="F920" s="183" t="s">
        <v>957</v>
      </c>
      <c r="H920" s="182" t="s">
        <v>1</v>
      </c>
      <c r="I920" s="184"/>
      <c r="L920" s="181"/>
      <c r="M920" s="185"/>
      <c r="N920" s="186"/>
      <c r="O920" s="186"/>
      <c r="P920" s="186"/>
      <c r="Q920" s="186"/>
      <c r="R920" s="186"/>
      <c r="S920" s="186"/>
      <c r="T920" s="187"/>
      <c r="AT920" s="182" t="s">
        <v>146</v>
      </c>
      <c r="AU920" s="182" t="s">
        <v>89</v>
      </c>
      <c r="AV920" s="13" t="s">
        <v>86</v>
      </c>
      <c r="AW920" s="13" t="s">
        <v>33</v>
      </c>
      <c r="AX920" s="13" t="s">
        <v>78</v>
      </c>
      <c r="AY920" s="182" t="s">
        <v>136</v>
      </c>
    </row>
    <row r="921" spans="1:65" s="14" customFormat="1" ht="10.199999999999999">
      <c r="B921" s="188"/>
      <c r="D921" s="177" t="s">
        <v>146</v>
      </c>
      <c r="E921" s="189" t="s">
        <v>1</v>
      </c>
      <c r="F921" s="190" t="s">
        <v>982</v>
      </c>
      <c r="H921" s="191">
        <v>31</v>
      </c>
      <c r="I921" s="192"/>
      <c r="L921" s="188"/>
      <c r="M921" s="193"/>
      <c r="N921" s="194"/>
      <c r="O921" s="194"/>
      <c r="P921" s="194"/>
      <c r="Q921" s="194"/>
      <c r="R921" s="194"/>
      <c r="S921" s="194"/>
      <c r="T921" s="195"/>
      <c r="AT921" s="189" t="s">
        <v>146</v>
      </c>
      <c r="AU921" s="189" t="s">
        <v>89</v>
      </c>
      <c r="AV921" s="14" t="s">
        <v>89</v>
      </c>
      <c r="AW921" s="14" t="s">
        <v>33</v>
      </c>
      <c r="AX921" s="14" t="s">
        <v>78</v>
      </c>
      <c r="AY921" s="189" t="s">
        <v>136</v>
      </c>
    </row>
    <row r="922" spans="1:65" s="15" customFormat="1" ht="10.199999999999999">
      <c r="B922" s="196"/>
      <c r="D922" s="177" t="s">
        <v>146</v>
      </c>
      <c r="E922" s="197" t="s">
        <v>1</v>
      </c>
      <c r="F922" s="198" t="s">
        <v>149</v>
      </c>
      <c r="H922" s="199">
        <v>31</v>
      </c>
      <c r="I922" s="200"/>
      <c r="L922" s="196"/>
      <c r="M922" s="201"/>
      <c r="N922" s="202"/>
      <c r="O922" s="202"/>
      <c r="P922" s="202"/>
      <c r="Q922" s="202"/>
      <c r="R922" s="202"/>
      <c r="S922" s="202"/>
      <c r="T922" s="203"/>
      <c r="AT922" s="197" t="s">
        <v>146</v>
      </c>
      <c r="AU922" s="197" t="s">
        <v>89</v>
      </c>
      <c r="AV922" s="15" t="s">
        <v>142</v>
      </c>
      <c r="AW922" s="15" t="s">
        <v>33</v>
      </c>
      <c r="AX922" s="15" t="s">
        <v>86</v>
      </c>
      <c r="AY922" s="197" t="s">
        <v>136</v>
      </c>
    </row>
    <row r="923" spans="1:65" s="2" customFormat="1" ht="16.5" customHeight="1">
      <c r="A923" s="33"/>
      <c r="B923" s="162"/>
      <c r="C923" s="163" t="s">
        <v>987</v>
      </c>
      <c r="D923" s="163" t="s">
        <v>138</v>
      </c>
      <c r="E923" s="164" t="s">
        <v>988</v>
      </c>
      <c r="F923" s="165" t="s">
        <v>989</v>
      </c>
      <c r="G923" s="166" t="s">
        <v>215</v>
      </c>
      <c r="H923" s="167">
        <v>32</v>
      </c>
      <c r="I923" s="168"/>
      <c r="J923" s="169">
        <f>ROUND(I923*H923,2)</f>
        <v>0</v>
      </c>
      <c r="K923" s="170"/>
      <c r="L923" s="34"/>
      <c r="M923" s="171" t="s">
        <v>1</v>
      </c>
      <c r="N923" s="172" t="s">
        <v>43</v>
      </c>
      <c r="O923" s="59"/>
      <c r="P923" s="173">
        <f>O923*H923</f>
        <v>0</v>
      </c>
      <c r="Q923" s="173">
        <v>2.8539999999999999E-2</v>
      </c>
      <c r="R923" s="173">
        <f>Q923*H923</f>
        <v>0.91327999999999998</v>
      </c>
      <c r="S923" s="173">
        <v>0</v>
      </c>
      <c r="T923" s="174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175" t="s">
        <v>142</v>
      </c>
      <c r="AT923" s="175" t="s">
        <v>138</v>
      </c>
      <c r="AU923" s="175" t="s">
        <v>89</v>
      </c>
      <c r="AY923" s="18" t="s">
        <v>136</v>
      </c>
      <c r="BE923" s="176">
        <f>IF(N923="základní",J923,0)</f>
        <v>0</v>
      </c>
      <c r="BF923" s="176">
        <f>IF(N923="snížená",J923,0)</f>
        <v>0</v>
      </c>
      <c r="BG923" s="176">
        <f>IF(N923="zákl. přenesená",J923,0)</f>
        <v>0</v>
      </c>
      <c r="BH923" s="176">
        <f>IF(N923="sníž. přenesená",J923,0)</f>
        <v>0</v>
      </c>
      <c r="BI923" s="176">
        <f>IF(N923="nulová",J923,0)</f>
        <v>0</v>
      </c>
      <c r="BJ923" s="18" t="s">
        <v>86</v>
      </c>
      <c r="BK923" s="176">
        <f>ROUND(I923*H923,2)</f>
        <v>0</v>
      </c>
      <c r="BL923" s="18" t="s">
        <v>142</v>
      </c>
      <c r="BM923" s="175" t="s">
        <v>990</v>
      </c>
    </row>
    <row r="924" spans="1:65" s="2" customFormat="1" ht="10.199999999999999">
      <c r="A924" s="33"/>
      <c r="B924" s="34"/>
      <c r="C924" s="33"/>
      <c r="D924" s="177" t="s">
        <v>144</v>
      </c>
      <c r="E924" s="33"/>
      <c r="F924" s="178" t="s">
        <v>989</v>
      </c>
      <c r="G924" s="33"/>
      <c r="H924" s="33"/>
      <c r="I924" s="97"/>
      <c r="J924" s="33"/>
      <c r="K924" s="33"/>
      <c r="L924" s="34"/>
      <c r="M924" s="179"/>
      <c r="N924" s="180"/>
      <c r="O924" s="59"/>
      <c r="P924" s="59"/>
      <c r="Q924" s="59"/>
      <c r="R924" s="59"/>
      <c r="S924" s="59"/>
      <c r="T924" s="60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T924" s="18" t="s">
        <v>144</v>
      </c>
      <c r="AU924" s="18" t="s">
        <v>89</v>
      </c>
    </row>
    <row r="925" spans="1:65" s="13" customFormat="1" ht="10.199999999999999">
      <c r="B925" s="181"/>
      <c r="D925" s="177" t="s">
        <v>146</v>
      </c>
      <c r="E925" s="182" t="s">
        <v>1</v>
      </c>
      <c r="F925" s="183" t="s">
        <v>957</v>
      </c>
      <c r="H925" s="182" t="s">
        <v>1</v>
      </c>
      <c r="I925" s="184"/>
      <c r="L925" s="181"/>
      <c r="M925" s="185"/>
      <c r="N925" s="186"/>
      <c r="O925" s="186"/>
      <c r="P925" s="186"/>
      <c r="Q925" s="186"/>
      <c r="R925" s="186"/>
      <c r="S925" s="186"/>
      <c r="T925" s="187"/>
      <c r="AT925" s="182" t="s">
        <v>146</v>
      </c>
      <c r="AU925" s="182" t="s">
        <v>89</v>
      </c>
      <c r="AV925" s="13" t="s">
        <v>86</v>
      </c>
      <c r="AW925" s="13" t="s">
        <v>33</v>
      </c>
      <c r="AX925" s="13" t="s">
        <v>78</v>
      </c>
      <c r="AY925" s="182" t="s">
        <v>136</v>
      </c>
    </row>
    <row r="926" spans="1:65" s="14" customFormat="1" ht="10.199999999999999">
      <c r="B926" s="188"/>
      <c r="D926" s="177" t="s">
        <v>146</v>
      </c>
      <c r="E926" s="189" t="s">
        <v>1</v>
      </c>
      <c r="F926" s="190" t="s">
        <v>991</v>
      </c>
      <c r="H926" s="191">
        <v>32</v>
      </c>
      <c r="I926" s="192"/>
      <c r="L926" s="188"/>
      <c r="M926" s="193"/>
      <c r="N926" s="194"/>
      <c r="O926" s="194"/>
      <c r="P926" s="194"/>
      <c r="Q926" s="194"/>
      <c r="R926" s="194"/>
      <c r="S926" s="194"/>
      <c r="T926" s="195"/>
      <c r="AT926" s="189" t="s">
        <v>146</v>
      </c>
      <c r="AU926" s="189" t="s">
        <v>89</v>
      </c>
      <c r="AV926" s="14" t="s">
        <v>89</v>
      </c>
      <c r="AW926" s="14" t="s">
        <v>33</v>
      </c>
      <c r="AX926" s="14" t="s">
        <v>78</v>
      </c>
      <c r="AY926" s="189" t="s">
        <v>136</v>
      </c>
    </row>
    <row r="927" spans="1:65" s="15" customFormat="1" ht="10.199999999999999">
      <c r="B927" s="196"/>
      <c r="D927" s="177" t="s">
        <v>146</v>
      </c>
      <c r="E927" s="197" t="s">
        <v>1</v>
      </c>
      <c r="F927" s="198" t="s">
        <v>149</v>
      </c>
      <c r="H927" s="199">
        <v>32</v>
      </c>
      <c r="I927" s="200"/>
      <c r="L927" s="196"/>
      <c r="M927" s="201"/>
      <c r="N927" s="202"/>
      <c r="O927" s="202"/>
      <c r="P927" s="202"/>
      <c r="Q927" s="202"/>
      <c r="R927" s="202"/>
      <c r="S927" s="202"/>
      <c r="T927" s="203"/>
      <c r="AT927" s="197" t="s">
        <v>146</v>
      </c>
      <c r="AU927" s="197" t="s">
        <v>89</v>
      </c>
      <c r="AV927" s="15" t="s">
        <v>142</v>
      </c>
      <c r="AW927" s="15" t="s">
        <v>33</v>
      </c>
      <c r="AX927" s="15" t="s">
        <v>86</v>
      </c>
      <c r="AY927" s="197" t="s">
        <v>136</v>
      </c>
    </row>
    <row r="928" spans="1:65" s="2" customFormat="1" ht="16.5" customHeight="1">
      <c r="A928" s="33"/>
      <c r="B928" s="162"/>
      <c r="C928" s="212" t="s">
        <v>992</v>
      </c>
      <c r="D928" s="212" t="s">
        <v>517</v>
      </c>
      <c r="E928" s="213" t="s">
        <v>993</v>
      </c>
      <c r="F928" s="214" t="s">
        <v>994</v>
      </c>
      <c r="G928" s="215" t="s">
        <v>215</v>
      </c>
      <c r="H928" s="216">
        <v>32</v>
      </c>
      <c r="I928" s="217"/>
      <c r="J928" s="218">
        <f>ROUND(I928*H928,2)</f>
        <v>0</v>
      </c>
      <c r="K928" s="219"/>
      <c r="L928" s="220"/>
      <c r="M928" s="221" t="s">
        <v>1</v>
      </c>
      <c r="N928" s="222" t="s">
        <v>43</v>
      </c>
      <c r="O928" s="59"/>
      <c r="P928" s="173">
        <f>O928*H928</f>
        <v>0</v>
      </c>
      <c r="Q928" s="173">
        <v>1.6</v>
      </c>
      <c r="R928" s="173">
        <f>Q928*H928</f>
        <v>51.2</v>
      </c>
      <c r="S928" s="173">
        <v>0</v>
      </c>
      <c r="T928" s="174">
        <f>S928*H928</f>
        <v>0</v>
      </c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R928" s="175" t="s">
        <v>204</v>
      </c>
      <c r="AT928" s="175" t="s">
        <v>517</v>
      </c>
      <c r="AU928" s="175" t="s">
        <v>89</v>
      </c>
      <c r="AY928" s="18" t="s">
        <v>136</v>
      </c>
      <c r="BE928" s="176">
        <f>IF(N928="základní",J928,0)</f>
        <v>0</v>
      </c>
      <c r="BF928" s="176">
        <f>IF(N928="snížená",J928,0)</f>
        <v>0</v>
      </c>
      <c r="BG928" s="176">
        <f>IF(N928="zákl. přenesená",J928,0)</f>
        <v>0</v>
      </c>
      <c r="BH928" s="176">
        <f>IF(N928="sníž. přenesená",J928,0)</f>
        <v>0</v>
      </c>
      <c r="BI928" s="176">
        <f>IF(N928="nulová",J928,0)</f>
        <v>0</v>
      </c>
      <c r="BJ928" s="18" t="s">
        <v>86</v>
      </c>
      <c r="BK928" s="176">
        <f>ROUND(I928*H928,2)</f>
        <v>0</v>
      </c>
      <c r="BL928" s="18" t="s">
        <v>142</v>
      </c>
      <c r="BM928" s="175" t="s">
        <v>995</v>
      </c>
    </row>
    <row r="929" spans="1:65" s="2" customFormat="1" ht="10.199999999999999">
      <c r="A929" s="33"/>
      <c r="B929" s="34"/>
      <c r="C929" s="33"/>
      <c r="D929" s="177" t="s">
        <v>144</v>
      </c>
      <c r="E929" s="33"/>
      <c r="F929" s="178" t="s">
        <v>994</v>
      </c>
      <c r="G929" s="33"/>
      <c r="H929" s="33"/>
      <c r="I929" s="97"/>
      <c r="J929" s="33"/>
      <c r="K929" s="33"/>
      <c r="L929" s="34"/>
      <c r="M929" s="179"/>
      <c r="N929" s="180"/>
      <c r="O929" s="59"/>
      <c r="P929" s="59"/>
      <c r="Q929" s="59"/>
      <c r="R929" s="59"/>
      <c r="S929" s="59"/>
      <c r="T929" s="60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T929" s="18" t="s">
        <v>144</v>
      </c>
      <c r="AU929" s="18" t="s">
        <v>89</v>
      </c>
    </row>
    <row r="930" spans="1:65" s="13" customFormat="1" ht="10.199999999999999">
      <c r="B930" s="181"/>
      <c r="D930" s="177" t="s">
        <v>146</v>
      </c>
      <c r="E930" s="182" t="s">
        <v>1</v>
      </c>
      <c r="F930" s="183" t="s">
        <v>957</v>
      </c>
      <c r="H930" s="182" t="s">
        <v>1</v>
      </c>
      <c r="I930" s="184"/>
      <c r="L930" s="181"/>
      <c r="M930" s="185"/>
      <c r="N930" s="186"/>
      <c r="O930" s="186"/>
      <c r="P930" s="186"/>
      <c r="Q930" s="186"/>
      <c r="R930" s="186"/>
      <c r="S930" s="186"/>
      <c r="T930" s="187"/>
      <c r="AT930" s="182" t="s">
        <v>146</v>
      </c>
      <c r="AU930" s="182" t="s">
        <v>89</v>
      </c>
      <c r="AV930" s="13" t="s">
        <v>86</v>
      </c>
      <c r="AW930" s="13" t="s">
        <v>33</v>
      </c>
      <c r="AX930" s="13" t="s">
        <v>78</v>
      </c>
      <c r="AY930" s="182" t="s">
        <v>136</v>
      </c>
    </row>
    <row r="931" spans="1:65" s="14" customFormat="1" ht="10.199999999999999">
      <c r="B931" s="188"/>
      <c r="D931" s="177" t="s">
        <v>146</v>
      </c>
      <c r="E931" s="189" t="s">
        <v>1</v>
      </c>
      <c r="F931" s="190" t="s">
        <v>991</v>
      </c>
      <c r="H931" s="191">
        <v>32</v>
      </c>
      <c r="I931" s="192"/>
      <c r="L931" s="188"/>
      <c r="M931" s="193"/>
      <c r="N931" s="194"/>
      <c r="O931" s="194"/>
      <c r="P931" s="194"/>
      <c r="Q931" s="194"/>
      <c r="R931" s="194"/>
      <c r="S931" s="194"/>
      <c r="T931" s="195"/>
      <c r="AT931" s="189" t="s">
        <v>146</v>
      </c>
      <c r="AU931" s="189" t="s">
        <v>89</v>
      </c>
      <c r="AV931" s="14" t="s">
        <v>89</v>
      </c>
      <c r="AW931" s="14" t="s">
        <v>33</v>
      </c>
      <c r="AX931" s="14" t="s">
        <v>78</v>
      </c>
      <c r="AY931" s="189" t="s">
        <v>136</v>
      </c>
    </row>
    <row r="932" spans="1:65" s="15" customFormat="1" ht="10.199999999999999">
      <c r="B932" s="196"/>
      <c r="D932" s="177" t="s">
        <v>146</v>
      </c>
      <c r="E932" s="197" t="s">
        <v>1</v>
      </c>
      <c r="F932" s="198" t="s">
        <v>149</v>
      </c>
      <c r="H932" s="199">
        <v>32</v>
      </c>
      <c r="I932" s="200"/>
      <c r="L932" s="196"/>
      <c r="M932" s="201"/>
      <c r="N932" s="202"/>
      <c r="O932" s="202"/>
      <c r="P932" s="202"/>
      <c r="Q932" s="202"/>
      <c r="R932" s="202"/>
      <c r="S932" s="202"/>
      <c r="T932" s="203"/>
      <c r="AT932" s="197" t="s">
        <v>146</v>
      </c>
      <c r="AU932" s="197" t="s">
        <v>89</v>
      </c>
      <c r="AV932" s="15" t="s">
        <v>142</v>
      </c>
      <c r="AW932" s="15" t="s">
        <v>33</v>
      </c>
      <c r="AX932" s="15" t="s">
        <v>86</v>
      </c>
      <c r="AY932" s="197" t="s">
        <v>136</v>
      </c>
    </row>
    <row r="933" spans="1:65" s="2" customFormat="1" ht="16.5" customHeight="1">
      <c r="A933" s="33"/>
      <c r="B933" s="162"/>
      <c r="C933" s="163" t="s">
        <v>996</v>
      </c>
      <c r="D933" s="163" t="s">
        <v>138</v>
      </c>
      <c r="E933" s="164" t="s">
        <v>997</v>
      </c>
      <c r="F933" s="165" t="s">
        <v>998</v>
      </c>
      <c r="G933" s="166" t="s">
        <v>215</v>
      </c>
      <c r="H933" s="167">
        <v>2</v>
      </c>
      <c r="I933" s="168"/>
      <c r="J933" s="169">
        <f>ROUND(I933*H933,2)</f>
        <v>0</v>
      </c>
      <c r="K933" s="170"/>
      <c r="L933" s="34"/>
      <c r="M933" s="171" t="s">
        <v>1</v>
      </c>
      <c r="N933" s="172" t="s">
        <v>43</v>
      </c>
      <c r="O933" s="59"/>
      <c r="P933" s="173">
        <f>O933*H933</f>
        <v>0</v>
      </c>
      <c r="Q933" s="173">
        <v>3.9269999999999999E-2</v>
      </c>
      <c r="R933" s="173">
        <f>Q933*H933</f>
        <v>7.8539999999999999E-2</v>
      </c>
      <c r="S933" s="173">
        <v>0</v>
      </c>
      <c r="T933" s="174">
        <f>S933*H933</f>
        <v>0</v>
      </c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R933" s="175" t="s">
        <v>142</v>
      </c>
      <c r="AT933" s="175" t="s">
        <v>138</v>
      </c>
      <c r="AU933" s="175" t="s">
        <v>89</v>
      </c>
      <c r="AY933" s="18" t="s">
        <v>136</v>
      </c>
      <c r="BE933" s="176">
        <f>IF(N933="základní",J933,0)</f>
        <v>0</v>
      </c>
      <c r="BF933" s="176">
        <f>IF(N933="snížená",J933,0)</f>
        <v>0</v>
      </c>
      <c r="BG933" s="176">
        <f>IF(N933="zákl. přenesená",J933,0)</f>
        <v>0</v>
      </c>
      <c r="BH933" s="176">
        <f>IF(N933="sníž. přenesená",J933,0)</f>
        <v>0</v>
      </c>
      <c r="BI933" s="176">
        <f>IF(N933="nulová",J933,0)</f>
        <v>0</v>
      </c>
      <c r="BJ933" s="18" t="s">
        <v>86</v>
      </c>
      <c r="BK933" s="176">
        <f>ROUND(I933*H933,2)</f>
        <v>0</v>
      </c>
      <c r="BL933" s="18" t="s">
        <v>142</v>
      </c>
      <c r="BM933" s="175" t="s">
        <v>999</v>
      </c>
    </row>
    <row r="934" spans="1:65" s="2" customFormat="1" ht="10.199999999999999">
      <c r="A934" s="33"/>
      <c r="B934" s="34"/>
      <c r="C934" s="33"/>
      <c r="D934" s="177" t="s">
        <v>144</v>
      </c>
      <c r="E934" s="33"/>
      <c r="F934" s="178" t="s">
        <v>998</v>
      </c>
      <c r="G934" s="33"/>
      <c r="H934" s="33"/>
      <c r="I934" s="97"/>
      <c r="J934" s="33"/>
      <c r="K934" s="33"/>
      <c r="L934" s="34"/>
      <c r="M934" s="179"/>
      <c r="N934" s="180"/>
      <c r="O934" s="59"/>
      <c r="P934" s="59"/>
      <c r="Q934" s="59"/>
      <c r="R934" s="59"/>
      <c r="S934" s="59"/>
      <c r="T934" s="60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T934" s="18" t="s">
        <v>144</v>
      </c>
      <c r="AU934" s="18" t="s">
        <v>89</v>
      </c>
    </row>
    <row r="935" spans="1:65" s="13" customFormat="1" ht="10.199999999999999">
      <c r="B935" s="181"/>
      <c r="D935" s="177" t="s">
        <v>146</v>
      </c>
      <c r="E935" s="182" t="s">
        <v>1</v>
      </c>
      <c r="F935" s="183" t="s">
        <v>607</v>
      </c>
      <c r="H935" s="182" t="s">
        <v>1</v>
      </c>
      <c r="I935" s="184"/>
      <c r="L935" s="181"/>
      <c r="M935" s="185"/>
      <c r="N935" s="186"/>
      <c r="O935" s="186"/>
      <c r="P935" s="186"/>
      <c r="Q935" s="186"/>
      <c r="R935" s="186"/>
      <c r="S935" s="186"/>
      <c r="T935" s="187"/>
      <c r="AT935" s="182" t="s">
        <v>146</v>
      </c>
      <c r="AU935" s="182" t="s">
        <v>89</v>
      </c>
      <c r="AV935" s="13" t="s">
        <v>86</v>
      </c>
      <c r="AW935" s="13" t="s">
        <v>33</v>
      </c>
      <c r="AX935" s="13" t="s">
        <v>78</v>
      </c>
      <c r="AY935" s="182" t="s">
        <v>136</v>
      </c>
    </row>
    <row r="936" spans="1:65" s="14" customFormat="1" ht="10.199999999999999">
      <c r="B936" s="188"/>
      <c r="D936" s="177" t="s">
        <v>146</v>
      </c>
      <c r="E936" s="189" t="s">
        <v>1</v>
      </c>
      <c r="F936" s="190" t="s">
        <v>1000</v>
      </c>
      <c r="H936" s="191">
        <v>2</v>
      </c>
      <c r="I936" s="192"/>
      <c r="L936" s="188"/>
      <c r="M936" s="193"/>
      <c r="N936" s="194"/>
      <c r="O936" s="194"/>
      <c r="P936" s="194"/>
      <c r="Q936" s="194"/>
      <c r="R936" s="194"/>
      <c r="S936" s="194"/>
      <c r="T936" s="195"/>
      <c r="AT936" s="189" t="s">
        <v>146</v>
      </c>
      <c r="AU936" s="189" t="s">
        <v>89</v>
      </c>
      <c r="AV936" s="14" t="s">
        <v>89</v>
      </c>
      <c r="AW936" s="14" t="s">
        <v>33</v>
      </c>
      <c r="AX936" s="14" t="s">
        <v>78</v>
      </c>
      <c r="AY936" s="189" t="s">
        <v>136</v>
      </c>
    </row>
    <row r="937" spans="1:65" s="15" customFormat="1" ht="10.199999999999999">
      <c r="B937" s="196"/>
      <c r="D937" s="177" t="s">
        <v>146</v>
      </c>
      <c r="E937" s="197" t="s">
        <v>1</v>
      </c>
      <c r="F937" s="198" t="s">
        <v>149</v>
      </c>
      <c r="H937" s="199">
        <v>2</v>
      </c>
      <c r="I937" s="200"/>
      <c r="L937" s="196"/>
      <c r="M937" s="201"/>
      <c r="N937" s="202"/>
      <c r="O937" s="202"/>
      <c r="P937" s="202"/>
      <c r="Q937" s="202"/>
      <c r="R937" s="202"/>
      <c r="S937" s="202"/>
      <c r="T937" s="203"/>
      <c r="AT937" s="197" t="s">
        <v>146</v>
      </c>
      <c r="AU937" s="197" t="s">
        <v>89</v>
      </c>
      <c r="AV937" s="15" t="s">
        <v>142</v>
      </c>
      <c r="AW937" s="15" t="s">
        <v>33</v>
      </c>
      <c r="AX937" s="15" t="s">
        <v>86</v>
      </c>
      <c r="AY937" s="197" t="s">
        <v>136</v>
      </c>
    </row>
    <row r="938" spans="1:65" s="2" customFormat="1" ht="16.5" customHeight="1">
      <c r="A938" s="33"/>
      <c r="B938" s="162"/>
      <c r="C938" s="212" t="s">
        <v>1001</v>
      </c>
      <c r="D938" s="212" t="s">
        <v>517</v>
      </c>
      <c r="E938" s="213" t="s">
        <v>1002</v>
      </c>
      <c r="F938" s="214" t="s">
        <v>1003</v>
      </c>
      <c r="G938" s="215" t="s">
        <v>215</v>
      </c>
      <c r="H938" s="216">
        <v>1</v>
      </c>
      <c r="I938" s="217"/>
      <c r="J938" s="218">
        <f>ROUND(I938*H938,2)</f>
        <v>0</v>
      </c>
      <c r="K938" s="219"/>
      <c r="L938" s="220"/>
      <c r="M938" s="221" t="s">
        <v>1</v>
      </c>
      <c r="N938" s="222" t="s">
        <v>43</v>
      </c>
      <c r="O938" s="59"/>
      <c r="P938" s="173">
        <f>O938*H938</f>
        <v>0</v>
      </c>
      <c r="Q938" s="173">
        <v>1.1000000000000001</v>
      </c>
      <c r="R938" s="173">
        <f>Q938*H938</f>
        <v>1.1000000000000001</v>
      </c>
      <c r="S938" s="173">
        <v>0</v>
      </c>
      <c r="T938" s="174">
        <f>S938*H938</f>
        <v>0</v>
      </c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R938" s="175" t="s">
        <v>204</v>
      </c>
      <c r="AT938" s="175" t="s">
        <v>517</v>
      </c>
      <c r="AU938" s="175" t="s">
        <v>89</v>
      </c>
      <c r="AY938" s="18" t="s">
        <v>136</v>
      </c>
      <c r="BE938" s="176">
        <f>IF(N938="základní",J938,0)</f>
        <v>0</v>
      </c>
      <c r="BF938" s="176">
        <f>IF(N938="snížená",J938,0)</f>
        <v>0</v>
      </c>
      <c r="BG938" s="176">
        <f>IF(N938="zákl. přenesená",J938,0)</f>
        <v>0</v>
      </c>
      <c r="BH938" s="176">
        <f>IF(N938="sníž. přenesená",J938,0)</f>
        <v>0</v>
      </c>
      <c r="BI938" s="176">
        <f>IF(N938="nulová",J938,0)</f>
        <v>0</v>
      </c>
      <c r="BJ938" s="18" t="s">
        <v>86</v>
      </c>
      <c r="BK938" s="176">
        <f>ROUND(I938*H938,2)</f>
        <v>0</v>
      </c>
      <c r="BL938" s="18" t="s">
        <v>142</v>
      </c>
      <c r="BM938" s="175" t="s">
        <v>1004</v>
      </c>
    </row>
    <row r="939" spans="1:65" s="2" customFormat="1" ht="10.199999999999999">
      <c r="A939" s="33"/>
      <c r="B939" s="34"/>
      <c r="C939" s="33"/>
      <c r="D939" s="177" t="s">
        <v>144</v>
      </c>
      <c r="E939" s="33"/>
      <c r="F939" s="178" t="s">
        <v>1005</v>
      </c>
      <c r="G939" s="33"/>
      <c r="H939" s="33"/>
      <c r="I939" s="97"/>
      <c r="J939" s="33"/>
      <c r="K939" s="33"/>
      <c r="L939" s="34"/>
      <c r="M939" s="179"/>
      <c r="N939" s="180"/>
      <c r="O939" s="59"/>
      <c r="P939" s="59"/>
      <c r="Q939" s="59"/>
      <c r="R939" s="59"/>
      <c r="S939" s="59"/>
      <c r="T939" s="60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T939" s="18" t="s">
        <v>144</v>
      </c>
      <c r="AU939" s="18" t="s">
        <v>89</v>
      </c>
    </row>
    <row r="940" spans="1:65" s="13" customFormat="1" ht="10.199999999999999">
      <c r="B940" s="181"/>
      <c r="D940" s="177" t="s">
        <v>146</v>
      </c>
      <c r="E940" s="182" t="s">
        <v>1</v>
      </c>
      <c r="F940" s="183" t="s">
        <v>607</v>
      </c>
      <c r="H940" s="182" t="s">
        <v>1</v>
      </c>
      <c r="I940" s="184"/>
      <c r="L940" s="181"/>
      <c r="M940" s="185"/>
      <c r="N940" s="186"/>
      <c r="O940" s="186"/>
      <c r="P940" s="186"/>
      <c r="Q940" s="186"/>
      <c r="R940" s="186"/>
      <c r="S940" s="186"/>
      <c r="T940" s="187"/>
      <c r="AT940" s="182" t="s">
        <v>146</v>
      </c>
      <c r="AU940" s="182" t="s">
        <v>89</v>
      </c>
      <c r="AV940" s="13" t="s">
        <v>86</v>
      </c>
      <c r="AW940" s="13" t="s">
        <v>33</v>
      </c>
      <c r="AX940" s="13" t="s">
        <v>78</v>
      </c>
      <c r="AY940" s="182" t="s">
        <v>136</v>
      </c>
    </row>
    <row r="941" spans="1:65" s="14" customFormat="1" ht="10.199999999999999">
      <c r="B941" s="188"/>
      <c r="D941" s="177" t="s">
        <v>146</v>
      </c>
      <c r="E941" s="189" t="s">
        <v>1</v>
      </c>
      <c r="F941" s="190" t="s">
        <v>608</v>
      </c>
      <c r="H941" s="191">
        <v>1</v>
      </c>
      <c r="I941" s="192"/>
      <c r="L941" s="188"/>
      <c r="M941" s="193"/>
      <c r="N941" s="194"/>
      <c r="O941" s="194"/>
      <c r="P941" s="194"/>
      <c r="Q941" s="194"/>
      <c r="R941" s="194"/>
      <c r="S941" s="194"/>
      <c r="T941" s="195"/>
      <c r="AT941" s="189" t="s">
        <v>146</v>
      </c>
      <c r="AU941" s="189" t="s">
        <v>89</v>
      </c>
      <c r="AV941" s="14" t="s">
        <v>89</v>
      </c>
      <c r="AW941" s="14" t="s">
        <v>33</v>
      </c>
      <c r="AX941" s="14" t="s">
        <v>78</v>
      </c>
      <c r="AY941" s="189" t="s">
        <v>136</v>
      </c>
    </row>
    <row r="942" spans="1:65" s="15" customFormat="1" ht="10.199999999999999">
      <c r="B942" s="196"/>
      <c r="D942" s="177" t="s">
        <v>146</v>
      </c>
      <c r="E942" s="197" t="s">
        <v>1</v>
      </c>
      <c r="F942" s="198" t="s">
        <v>149</v>
      </c>
      <c r="H942" s="199">
        <v>1</v>
      </c>
      <c r="I942" s="200"/>
      <c r="L942" s="196"/>
      <c r="M942" s="201"/>
      <c r="N942" s="202"/>
      <c r="O942" s="202"/>
      <c r="P942" s="202"/>
      <c r="Q942" s="202"/>
      <c r="R942" s="202"/>
      <c r="S942" s="202"/>
      <c r="T942" s="203"/>
      <c r="AT942" s="197" t="s">
        <v>146</v>
      </c>
      <c r="AU942" s="197" t="s">
        <v>89</v>
      </c>
      <c r="AV942" s="15" t="s">
        <v>142</v>
      </c>
      <c r="AW942" s="15" t="s">
        <v>33</v>
      </c>
      <c r="AX942" s="15" t="s">
        <v>86</v>
      </c>
      <c r="AY942" s="197" t="s">
        <v>136</v>
      </c>
    </row>
    <row r="943" spans="1:65" s="2" customFormat="1" ht="16.5" customHeight="1">
      <c r="A943" s="33"/>
      <c r="B943" s="162"/>
      <c r="C943" s="212" t="s">
        <v>1006</v>
      </c>
      <c r="D943" s="212" t="s">
        <v>517</v>
      </c>
      <c r="E943" s="213" t="s">
        <v>1007</v>
      </c>
      <c r="F943" s="214" t="s">
        <v>1008</v>
      </c>
      <c r="G943" s="215" t="s">
        <v>215</v>
      </c>
      <c r="H943" s="216">
        <v>1</v>
      </c>
      <c r="I943" s="217"/>
      <c r="J943" s="218">
        <f>ROUND(I943*H943,2)</f>
        <v>0</v>
      </c>
      <c r="K943" s="219"/>
      <c r="L943" s="220"/>
      <c r="M943" s="221" t="s">
        <v>1</v>
      </c>
      <c r="N943" s="222" t="s">
        <v>43</v>
      </c>
      <c r="O943" s="59"/>
      <c r="P943" s="173">
        <f>O943*H943</f>
        <v>0</v>
      </c>
      <c r="Q943" s="173">
        <v>1.1000000000000001</v>
      </c>
      <c r="R943" s="173">
        <f>Q943*H943</f>
        <v>1.1000000000000001</v>
      </c>
      <c r="S943" s="173">
        <v>0</v>
      </c>
      <c r="T943" s="174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75" t="s">
        <v>204</v>
      </c>
      <c r="AT943" s="175" t="s">
        <v>517</v>
      </c>
      <c r="AU943" s="175" t="s">
        <v>89</v>
      </c>
      <c r="AY943" s="18" t="s">
        <v>136</v>
      </c>
      <c r="BE943" s="176">
        <f>IF(N943="základní",J943,0)</f>
        <v>0</v>
      </c>
      <c r="BF943" s="176">
        <f>IF(N943="snížená",J943,0)</f>
        <v>0</v>
      </c>
      <c r="BG943" s="176">
        <f>IF(N943="zákl. přenesená",J943,0)</f>
        <v>0</v>
      </c>
      <c r="BH943" s="176">
        <f>IF(N943="sníž. přenesená",J943,0)</f>
        <v>0</v>
      </c>
      <c r="BI943" s="176">
        <f>IF(N943="nulová",J943,0)</f>
        <v>0</v>
      </c>
      <c r="BJ943" s="18" t="s">
        <v>86</v>
      </c>
      <c r="BK943" s="176">
        <f>ROUND(I943*H943,2)</f>
        <v>0</v>
      </c>
      <c r="BL943" s="18" t="s">
        <v>142</v>
      </c>
      <c r="BM943" s="175" t="s">
        <v>1009</v>
      </c>
    </row>
    <row r="944" spans="1:65" s="2" customFormat="1" ht="10.199999999999999">
      <c r="A944" s="33"/>
      <c r="B944" s="34"/>
      <c r="C944" s="33"/>
      <c r="D944" s="177" t="s">
        <v>144</v>
      </c>
      <c r="E944" s="33"/>
      <c r="F944" s="178" t="s">
        <v>1010</v>
      </c>
      <c r="G944" s="33"/>
      <c r="H944" s="33"/>
      <c r="I944" s="97"/>
      <c r="J944" s="33"/>
      <c r="K944" s="33"/>
      <c r="L944" s="34"/>
      <c r="M944" s="179"/>
      <c r="N944" s="180"/>
      <c r="O944" s="59"/>
      <c r="P944" s="59"/>
      <c r="Q944" s="59"/>
      <c r="R944" s="59"/>
      <c r="S944" s="59"/>
      <c r="T944" s="60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T944" s="18" t="s">
        <v>144</v>
      </c>
      <c r="AU944" s="18" t="s">
        <v>89</v>
      </c>
    </row>
    <row r="945" spans="1:65" s="13" customFormat="1" ht="10.199999999999999">
      <c r="B945" s="181"/>
      <c r="D945" s="177" t="s">
        <v>146</v>
      </c>
      <c r="E945" s="182" t="s">
        <v>1</v>
      </c>
      <c r="F945" s="183" t="s">
        <v>607</v>
      </c>
      <c r="H945" s="182" t="s">
        <v>1</v>
      </c>
      <c r="I945" s="184"/>
      <c r="L945" s="181"/>
      <c r="M945" s="185"/>
      <c r="N945" s="186"/>
      <c r="O945" s="186"/>
      <c r="P945" s="186"/>
      <c r="Q945" s="186"/>
      <c r="R945" s="186"/>
      <c r="S945" s="186"/>
      <c r="T945" s="187"/>
      <c r="AT945" s="182" t="s">
        <v>146</v>
      </c>
      <c r="AU945" s="182" t="s">
        <v>89</v>
      </c>
      <c r="AV945" s="13" t="s">
        <v>86</v>
      </c>
      <c r="AW945" s="13" t="s">
        <v>33</v>
      </c>
      <c r="AX945" s="13" t="s">
        <v>78</v>
      </c>
      <c r="AY945" s="182" t="s">
        <v>136</v>
      </c>
    </row>
    <row r="946" spans="1:65" s="14" customFormat="1" ht="10.199999999999999">
      <c r="B946" s="188"/>
      <c r="D946" s="177" t="s">
        <v>146</v>
      </c>
      <c r="E946" s="189" t="s">
        <v>1</v>
      </c>
      <c r="F946" s="190" t="s">
        <v>608</v>
      </c>
      <c r="H946" s="191">
        <v>1</v>
      </c>
      <c r="I946" s="192"/>
      <c r="L946" s="188"/>
      <c r="M946" s="193"/>
      <c r="N946" s="194"/>
      <c r="O946" s="194"/>
      <c r="P946" s="194"/>
      <c r="Q946" s="194"/>
      <c r="R946" s="194"/>
      <c r="S946" s="194"/>
      <c r="T946" s="195"/>
      <c r="AT946" s="189" t="s">
        <v>146</v>
      </c>
      <c r="AU946" s="189" t="s">
        <v>89</v>
      </c>
      <c r="AV946" s="14" t="s">
        <v>89</v>
      </c>
      <c r="AW946" s="14" t="s">
        <v>33</v>
      </c>
      <c r="AX946" s="14" t="s">
        <v>78</v>
      </c>
      <c r="AY946" s="189" t="s">
        <v>136</v>
      </c>
    </row>
    <row r="947" spans="1:65" s="15" customFormat="1" ht="10.199999999999999">
      <c r="B947" s="196"/>
      <c r="D947" s="177" t="s">
        <v>146</v>
      </c>
      <c r="E947" s="197" t="s">
        <v>1</v>
      </c>
      <c r="F947" s="198" t="s">
        <v>149</v>
      </c>
      <c r="H947" s="199">
        <v>1</v>
      </c>
      <c r="I947" s="200"/>
      <c r="L947" s="196"/>
      <c r="M947" s="201"/>
      <c r="N947" s="202"/>
      <c r="O947" s="202"/>
      <c r="P947" s="202"/>
      <c r="Q947" s="202"/>
      <c r="R947" s="202"/>
      <c r="S947" s="202"/>
      <c r="T947" s="203"/>
      <c r="AT947" s="197" t="s">
        <v>146</v>
      </c>
      <c r="AU947" s="197" t="s">
        <v>89</v>
      </c>
      <c r="AV947" s="15" t="s">
        <v>142</v>
      </c>
      <c r="AW947" s="15" t="s">
        <v>33</v>
      </c>
      <c r="AX947" s="15" t="s">
        <v>86</v>
      </c>
      <c r="AY947" s="197" t="s">
        <v>136</v>
      </c>
    </row>
    <row r="948" spans="1:65" s="2" customFormat="1" ht="16.5" customHeight="1">
      <c r="A948" s="33"/>
      <c r="B948" s="162"/>
      <c r="C948" s="163" t="s">
        <v>1011</v>
      </c>
      <c r="D948" s="163" t="s">
        <v>138</v>
      </c>
      <c r="E948" s="164" t="s">
        <v>1012</v>
      </c>
      <c r="F948" s="165" t="s">
        <v>1013</v>
      </c>
      <c r="G948" s="166" t="s">
        <v>215</v>
      </c>
      <c r="H948" s="167">
        <v>2</v>
      </c>
      <c r="I948" s="168"/>
      <c r="J948" s="169">
        <f>ROUND(I948*H948,2)</f>
        <v>0</v>
      </c>
      <c r="K948" s="170"/>
      <c r="L948" s="34"/>
      <c r="M948" s="171" t="s">
        <v>1</v>
      </c>
      <c r="N948" s="172" t="s">
        <v>43</v>
      </c>
      <c r="O948" s="59"/>
      <c r="P948" s="173">
        <f>O948*H948</f>
        <v>0</v>
      </c>
      <c r="Q948" s="173">
        <v>0.14494000000000001</v>
      </c>
      <c r="R948" s="173">
        <f>Q948*H948</f>
        <v>0.28988000000000003</v>
      </c>
      <c r="S948" s="173">
        <v>0</v>
      </c>
      <c r="T948" s="174">
        <f>S948*H948</f>
        <v>0</v>
      </c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R948" s="175" t="s">
        <v>142</v>
      </c>
      <c r="AT948" s="175" t="s">
        <v>138</v>
      </c>
      <c r="AU948" s="175" t="s">
        <v>89</v>
      </c>
      <c r="AY948" s="18" t="s">
        <v>136</v>
      </c>
      <c r="BE948" s="176">
        <f>IF(N948="základní",J948,0)</f>
        <v>0</v>
      </c>
      <c r="BF948" s="176">
        <f>IF(N948="snížená",J948,0)</f>
        <v>0</v>
      </c>
      <c r="BG948" s="176">
        <f>IF(N948="zákl. přenesená",J948,0)</f>
        <v>0</v>
      </c>
      <c r="BH948" s="176">
        <f>IF(N948="sníž. přenesená",J948,0)</f>
        <v>0</v>
      </c>
      <c r="BI948" s="176">
        <f>IF(N948="nulová",J948,0)</f>
        <v>0</v>
      </c>
      <c r="BJ948" s="18" t="s">
        <v>86</v>
      </c>
      <c r="BK948" s="176">
        <f>ROUND(I948*H948,2)</f>
        <v>0</v>
      </c>
      <c r="BL948" s="18" t="s">
        <v>142</v>
      </c>
      <c r="BM948" s="175" t="s">
        <v>1014</v>
      </c>
    </row>
    <row r="949" spans="1:65" s="2" customFormat="1" ht="10.199999999999999">
      <c r="A949" s="33"/>
      <c r="B949" s="34"/>
      <c r="C949" s="33"/>
      <c r="D949" s="177" t="s">
        <v>144</v>
      </c>
      <c r="E949" s="33"/>
      <c r="F949" s="178" t="s">
        <v>1015</v>
      </c>
      <c r="G949" s="33"/>
      <c r="H949" s="33"/>
      <c r="I949" s="97"/>
      <c r="J949" s="33"/>
      <c r="K949" s="33"/>
      <c r="L949" s="34"/>
      <c r="M949" s="179"/>
      <c r="N949" s="180"/>
      <c r="O949" s="59"/>
      <c r="P949" s="59"/>
      <c r="Q949" s="59"/>
      <c r="R949" s="59"/>
      <c r="S949" s="59"/>
      <c r="T949" s="60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T949" s="18" t="s">
        <v>144</v>
      </c>
      <c r="AU949" s="18" t="s">
        <v>89</v>
      </c>
    </row>
    <row r="950" spans="1:65" s="13" customFormat="1" ht="10.199999999999999">
      <c r="B950" s="181"/>
      <c r="D950" s="177" t="s">
        <v>146</v>
      </c>
      <c r="E950" s="182" t="s">
        <v>1</v>
      </c>
      <c r="F950" s="183" t="s">
        <v>622</v>
      </c>
      <c r="H950" s="182" t="s">
        <v>1</v>
      </c>
      <c r="I950" s="184"/>
      <c r="L950" s="181"/>
      <c r="M950" s="185"/>
      <c r="N950" s="186"/>
      <c r="O950" s="186"/>
      <c r="P950" s="186"/>
      <c r="Q950" s="186"/>
      <c r="R950" s="186"/>
      <c r="S950" s="186"/>
      <c r="T950" s="187"/>
      <c r="AT950" s="182" t="s">
        <v>146</v>
      </c>
      <c r="AU950" s="182" t="s">
        <v>89</v>
      </c>
      <c r="AV950" s="13" t="s">
        <v>86</v>
      </c>
      <c r="AW950" s="13" t="s">
        <v>33</v>
      </c>
      <c r="AX950" s="13" t="s">
        <v>78</v>
      </c>
      <c r="AY950" s="182" t="s">
        <v>136</v>
      </c>
    </row>
    <row r="951" spans="1:65" s="14" customFormat="1" ht="10.199999999999999">
      <c r="B951" s="188"/>
      <c r="D951" s="177" t="s">
        <v>146</v>
      </c>
      <c r="E951" s="189" t="s">
        <v>1</v>
      </c>
      <c r="F951" s="190" t="s">
        <v>218</v>
      </c>
      <c r="H951" s="191">
        <v>2</v>
      </c>
      <c r="I951" s="192"/>
      <c r="L951" s="188"/>
      <c r="M951" s="193"/>
      <c r="N951" s="194"/>
      <c r="O951" s="194"/>
      <c r="P951" s="194"/>
      <c r="Q951" s="194"/>
      <c r="R951" s="194"/>
      <c r="S951" s="194"/>
      <c r="T951" s="195"/>
      <c r="AT951" s="189" t="s">
        <v>146</v>
      </c>
      <c r="AU951" s="189" t="s">
        <v>89</v>
      </c>
      <c r="AV951" s="14" t="s">
        <v>89</v>
      </c>
      <c r="AW951" s="14" t="s">
        <v>33</v>
      </c>
      <c r="AX951" s="14" t="s">
        <v>78</v>
      </c>
      <c r="AY951" s="189" t="s">
        <v>136</v>
      </c>
    </row>
    <row r="952" spans="1:65" s="15" customFormat="1" ht="10.199999999999999">
      <c r="B952" s="196"/>
      <c r="D952" s="177" t="s">
        <v>146</v>
      </c>
      <c r="E952" s="197" t="s">
        <v>1</v>
      </c>
      <c r="F952" s="198" t="s">
        <v>149</v>
      </c>
      <c r="H952" s="199">
        <v>2</v>
      </c>
      <c r="I952" s="200"/>
      <c r="L952" s="196"/>
      <c r="M952" s="201"/>
      <c r="N952" s="202"/>
      <c r="O952" s="202"/>
      <c r="P952" s="202"/>
      <c r="Q952" s="202"/>
      <c r="R952" s="202"/>
      <c r="S952" s="202"/>
      <c r="T952" s="203"/>
      <c r="AT952" s="197" t="s">
        <v>146</v>
      </c>
      <c r="AU952" s="197" t="s">
        <v>89</v>
      </c>
      <c r="AV952" s="15" t="s">
        <v>142</v>
      </c>
      <c r="AW952" s="15" t="s">
        <v>33</v>
      </c>
      <c r="AX952" s="15" t="s">
        <v>86</v>
      </c>
      <c r="AY952" s="197" t="s">
        <v>136</v>
      </c>
    </row>
    <row r="953" spans="1:65" s="2" customFormat="1" ht="16.5" customHeight="1">
      <c r="A953" s="33"/>
      <c r="B953" s="162"/>
      <c r="C953" s="212" t="s">
        <v>1016</v>
      </c>
      <c r="D953" s="212" t="s">
        <v>517</v>
      </c>
      <c r="E953" s="213" t="s">
        <v>1017</v>
      </c>
      <c r="F953" s="214" t="s">
        <v>1018</v>
      </c>
      <c r="G953" s="215" t="s">
        <v>215</v>
      </c>
      <c r="H953" s="216">
        <v>1</v>
      </c>
      <c r="I953" s="217"/>
      <c r="J953" s="218">
        <f>ROUND(I953*H953,2)</f>
        <v>0</v>
      </c>
      <c r="K953" s="219"/>
      <c r="L953" s="220"/>
      <c r="M953" s="221" t="s">
        <v>1</v>
      </c>
      <c r="N953" s="222" t="s">
        <v>43</v>
      </c>
      <c r="O953" s="59"/>
      <c r="P953" s="173">
        <f>O953*H953</f>
        <v>0</v>
      </c>
      <c r="Q953" s="173">
        <v>1.14E-2</v>
      </c>
      <c r="R953" s="173">
        <f>Q953*H953</f>
        <v>1.14E-2</v>
      </c>
      <c r="S953" s="173">
        <v>0</v>
      </c>
      <c r="T953" s="174">
        <f>S953*H953</f>
        <v>0</v>
      </c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R953" s="175" t="s">
        <v>204</v>
      </c>
      <c r="AT953" s="175" t="s">
        <v>517</v>
      </c>
      <c r="AU953" s="175" t="s">
        <v>89</v>
      </c>
      <c r="AY953" s="18" t="s">
        <v>136</v>
      </c>
      <c r="BE953" s="176">
        <f>IF(N953="základní",J953,0)</f>
        <v>0</v>
      </c>
      <c r="BF953" s="176">
        <f>IF(N953="snížená",J953,0)</f>
        <v>0</v>
      </c>
      <c r="BG953" s="176">
        <f>IF(N953="zákl. přenesená",J953,0)</f>
        <v>0</v>
      </c>
      <c r="BH953" s="176">
        <f>IF(N953="sníž. přenesená",J953,0)</f>
        <v>0</v>
      </c>
      <c r="BI953" s="176">
        <f>IF(N953="nulová",J953,0)</f>
        <v>0</v>
      </c>
      <c r="BJ953" s="18" t="s">
        <v>86</v>
      </c>
      <c r="BK953" s="176">
        <f>ROUND(I953*H953,2)</f>
        <v>0</v>
      </c>
      <c r="BL953" s="18" t="s">
        <v>142</v>
      </c>
      <c r="BM953" s="175" t="s">
        <v>1019</v>
      </c>
    </row>
    <row r="954" spans="1:65" s="2" customFormat="1" ht="10.199999999999999">
      <c r="A954" s="33"/>
      <c r="B954" s="34"/>
      <c r="C954" s="33"/>
      <c r="D954" s="177" t="s">
        <v>144</v>
      </c>
      <c r="E954" s="33"/>
      <c r="F954" s="178" t="s">
        <v>1018</v>
      </c>
      <c r="G954" s="33"/>
      <c r="H954" s="33"/>
      <c r="I954" s="97"/>
      <c r="J954" s="33"/>
      <c r="K954" s="33"/>
      <c r="L954" s="34"/>
      <c r="M954" s="179"/>
      <c r="N954" s="180"/>
      <c r="O954" s="59"/>
      <c r="P954" s="59"/>
      <c r="Q954" s="59"/>
      <c r="R954" s="59"/>
      <c r="S954" s="59"/>
      <c r="T954" s="60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T954" s="18" t="s">
        <v>144</v>
      </c>
      <c r="AU954" s="18" t="s">
        <v>89</v>
      </c>
    </row>
    <row r="955" spans="1:65" s="14" customFormat="1" ht="10.199999999999999">
      <c r="B955" s="188"/>
      <c r="D955" s="177" t="s">
        <v>146</v>
      </c>
      <c r="E955" s="189" t="s">
        <v>1</v>
      </c>
      <c r="F955" s="190" t="s">
        <v>608</v>
      </c>
      <c r="H955" s="191">
        <v>1</v>
      </c>
      <c r="I955" s="192"/>
      <c r="L955" s="188"/>
      <c r="M955" s="193"/>
      <c r="N955" s="194"/>
      <c r="O955" s="194"/>
      <c r="P955" s="194"/>
      <c r="Q955" s="194"/>
      <c r="R955" s="194"/>
      <c r="S955" s="194"/>
      <c r="T955" s="195"/>
      <c r="AT955" s="189" t="s">
        <v>146</v>
      </c>
      <c r="AU955" s="189" t="s">
        <v>89</v>
      </c>
      <c r="AV955" s="14" t="s">
        <v>89</v>
      </c>
      <c r="AW955" s="14" t="s">
        <v>33</v>
      </c>
      <c r="AX955" s="14" t="s">
        <v>86</v>
      </c>
      <c r="AY955" s="189" t="s">
        <v>136</v>
      </c>
    </row>
    <row r="956" spans="1:65" s="2" customFormat="1" ht="16.5" customHeight="1">
      <c r="A956" s="33"/>
      <c r="B956" s="162"/>
      <c r="C956" s="212" t="s">
        <v>1020</v>
      </c>
      <c r="D956" s="212" t="s">
        <v>517</v>
      </c>
      <c r="E956" s="213" t="s">
        <v>1021</v>
      </c>
      <c r="F956" s="214" t="s">
        <v>1022</v>
      </c>
      <c r="G956" s="215" t="s">
        <v>215</v>
      </c>
      <c r="H956" s="216">
        <v>1</v>
      </c>
      <c r="I956" s="217"/>
      <c r="J956" s="218">
        <f>ROUND(I956*H956,2)</f>
        <v>0</v>
      </c>
      <c r="K956" s="219"/>
      <c r="L956" s="220"/>
      <c r="M956" s="221" t="s">
        <v>1</v>
      </c>
      <c r="N956" s="222" t="s">
        <v>43</v>
      </c>
      <c r="O956" s="59"/>
      <c r="P956" s="173">
        <f>O956*H956</f>
        <v>0</v>
      </c>
      <c r="Q956" s="173">
        <v>1.941E-2</v>
      </c>
      <c r="R956" s="173">
        <f>Q956*H956</f>
        <v>1.941E-2</v>
      </c>
      <c r="S956" s="173">
        <v>0</v>
      </c>
      <c r="T956" s="174">
        <f>S956*H956</f>
        <v>0</v>
      </c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R956" s="175" t="s">
        <v>204</v>
      </c>
      <c r="AT956" s="175" t="s">
        <v>517</v>
      </c>
      <c r="AU956" s="175" t="s">
        <v>89</v>
      </c>
      <c r="AY956" s="18" t="s">
        <v>136</v>
      </c>
      <c r="BE956" s="176">
        <f>IF(N956="základní",J956,0)</f>
        <v>0</v>
      </c>
      <c r="BF956" s="176">
        <f>IF(N956="snížená",J956,0)</f>
        <v>0</v>
      </c>
      <c r="BG956" s="176">
        <f>IF(N956="zákl. přenesená",J956,0)</f>
        <v>0</v>
      </c>
      <c r="BH956" s="176">
        <f>IF(N956="sníž. přenesená",J956,0)</f>
        <v>0</v>
      </c>
      <c r="BI956" s="176">
        <f>IF(N956="nulová",J956,0)</f>
        <v>0</v>
      </c>
      <c r="BJ956" s="18" t="s">
        <v>86</v>
      </c>
      <c r="BK956" s="176">
        <f>ROUND(I956*H956,2)</f>
        <v>0</v>
      </c>
      <c r="BL956" s="18" t="s">
        <v>142</v>
      </c>
      <c r="BM956" s="175" t="s">
        <v>1023</v>
      </c>
    </row>
    <row r="957" spans="1:65" s="2" customFormat="1" ht="10.199999999999999">
      <c r="A957" s="33"/>
      <c r="B957" s="34"/>
      <c r="C957" s="33"/>
      <c r="D957" s="177" t="s">
        <v>144</v>
      </c>
      <c r="E957" s="33"/>
      <c r="F957" s="178" t="s">
        <v>1024</v>
      </c>
      <c r="G957" s="33"/>
      <c r="H957" s="33"/>
      <c r="I957" s="97"/>
      <c r="J957" s="33"/>
      <c r="K957" s="33"/>
      <c r="L957" s="34"/>
      <c r="M957" s="179"/>
      <c r="N957" s="180"/>
      <c r="O957" s="59"/>
      <c r="P957" s="59"/>
      <c r="Q957" s="59"/>
      <c r="R957" s="59"/>
      <c r="S957" s="59"/>
      <c r="T957" s="60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T957" s="18" t="s">
        <v>144</v>
      </c>
      <c r="AU957" s="18" t="s">
        <v>89</v>
      </c>
    </row>
    <row r="958" spans="1:65" s="14" customFormat="1" ht="10.199999999999999">
      <c r="B958" s="188"/>
      <c r="D958" s="177" t="s">
        <v>146</v>
      </c>
      <c r="E958" s="189" t="s">
        <v>1</v>
      </c>
      <c r="F958" s="190" t="s">
        <v>608</v>
      </c>
      <c r="H958" s="191">
        <v>1</v>
      </c>
      <c r="I958" s="192"/>
      <c r="L958" s="188"/>
      <c r="M958" s="193"/>
      <c r="N958" s="194"/>
      <c r="O958" s="194"/>
      <c r="P958" s="194"/>
      <c r="Q958" s="194"/>
      <c r="R958" s="194"/>
      <c r="S958" s="194"/>
      <c r="T958" s="195"/>
      <c r="AT958" s="189" t="s">
        <v>146</v>
      </c>
      <c r="AU958" s="189" t="s">
        <v>89</v>
      </c>
      <c r="AV958" s="14" t="s">
        <v>89</v>
      </c>
      <c r="AW958" s="14" t="s">
        <v>33</v>
      </c>
      <c r="AX958" s="14" t="s">
        <v>86</v>
      </c>
      <c r="AY958" s="189" t="s">
        <v>136</v>
      </c>
    </row>
    <row r="959" spans="1:65" s="2" customFormat="1" ht="16.5" customHeight="1">
      <c r="A959" s="33"/>
      <c r="B959" s="162"/>
      <c r="C959" s="163" t="s">
        <v>1025</v>
      </c>
      <c r="D959" s="163" t="s">
        <v>138</v>
      </c>
      <c r="E959" s="164" t="s">
        <v>1026</v>
      </c>
      <c r="F959" s="165" t="s">
        <v>1027</v>
      </c>
      <c r="G959" s="166" t="s">
        <v>215</v>
      </c>
      <c r="H959" s="167">
        <v>2</v>
      </c>
      <c r="I959" s="168"/>
      <c r="J959" s="169">
        <f>ROUND(I959*H959,2)</f>
        <v>0</v>
      </c>
      <c r="K959" s="170"/>
      <c r="L959" s="34"/>
      <c r="M959" s="171" t="s">
        <v>1</v>
      </c>
      <c r="N959" s="172" t="s">
        <v>43</v>
      </c>
      <c r="O959" s="59"/>
      <c r="P959" s="173">
        <f>O959*H959</f>
        <v>0</v>
      </c>
      <c r="Q959" s="173">
        <v>0.21734000000000001</v>
      </c>
      <c r="R959" s="173">
        <f>Q959*H959</f>
        <v>0.43468000000000001</v>
      </c>
      <c r="S959" s="173">
        <v>0</v>
      </c>
      <c r="T959" s="174">
        <f>S959*H959</f>
        <v>0</v>
      </c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R959" s="175" t="s">
        <v>142</v>
      </c>
      <c r="AT959" s="175" t="s">
        <v>138</v>
      </c>
      <c r="AU959" s="175" t="s">
        <v>89</v>
      </c>
      <c r="AY959" s="18" t="s">
        <v>136</v>
      </c>
      <c r="BE959" s="176">
        <f>IF(N959="základní",J959,0)</f>
        <v>0</v>
      </c>
      <c r="BF959" s="176">
        <f>IF(N959="snížená",J959,0)</f>
        <v>0</v>
      </c>
      <c r="BG959" s="176">
        <f>IF(N959="zákl. přenesená",J959,0)</f>
        <v>0</v>
      </c>
      <c r="BH959" s="176">
        <f>IF(N959="sníž. přenesená",J959,0)</f>
        <v>0</v>
      </c>
      <c r="BI959" s="176">
        <f>IF(N959="nulová",J959,0)</f>
        <v>0</v>
      </c>
      <c r="BJ959" s="18" t="s">
        <v>86</v>
      </c>
      <c r="BK959" s="176">
        <f>ROUND(I959*H959,2)</f>
        <v>0</v>
      </c>
      <c r="BL959" s="18" t="s">
        <v>142</v>
      </c>
      <c r="BM959" s="175" t="s">
        <v>1028</v>
      </c>
    </row>
    <row r="960" spans="1:65" s="2" customFormat="1" ht="10.199999999999999">
      <c r="A960" s="33"/>
      <c r="B960" s="34"/>
      <c r="C960" s="33"/>
      <c r="D960" s="177" t="s">
        <v>144</v>
      </c>
      <c r="E960" s="33"/>
      <c r="F960" s="178" t="s">
        <v>1029</v>
      </c>
      <c r="G960" s="33"/>
      <c r="H960" s="33"/>
      <c r="I960" s="97"/>
      <c r="J960" s="33"/>
      <c r="K960" s="33"/>
      <c r="L960" s="34"/>
      <c r="M960" s="179"/>
      <c r="N960" s="180"/>
      <c r="O960" s="59"/>
      <c r="P960" s="59"/>
      <c r="Q960" s="59"/>
      <c r="R960" s="59"/>
      <c r="S960" s="59"/>
      <c r="T960" s="60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T960" s="18" t="s">
        <v>144</v>
      </c>
      <c r="AU960" s="18" t="s">
        <v>89</v>
      </c>
    </row>
    <row r="961" spans="1:65" s="13" customFormat="1" ht="10.199999999999999">
      <c r="B961" s="181"/>
      <c r="D961" s="177" t="s">
        <v>146</v>
      </c>
      <c r="E961" s="182" t="s">
        <v>1</v>
      </c>
      <c r="F961" s="183" t="s">
        <v>1030</v>
      </c>
      <c r="H961" s="182" t="s">
        <v>1</v>
      </c>
      <c r="I961" s="184"/>
      <c r="L961" s="181"/>
      <c r="M961" s="185"/>
      <c r="N961" s="186"/>
      <c r="O961" s="186"/>
      <c r="P961" s="186"/>
      <c r="Q961" s="186"/>
      <c r="R961" s="186"/>
      <c r="S961" s="186"/>
      <c r="T961" s="187"/>
      <c r="AT961" s="182" t="s">
        <v>146</v>
      </c>
      <c r="AU961" s="182" t="s">
        <v>89</v>
      </c>
      <c r="AV961" s="13" t="s">
        <v>86</v>
      </c>
      <c r="AW961" s="13" t="s">
        <v>33</v>
      </c>
      <c r="AX961" s="13" t="s">
        <v>78</v>
      </c>
      <c r="AY961" s="182" t="s">
        <v>136</v>
      </c>
    </row>
    <row r="962" spans="1:65" s="14" customFormat="1" ht="10.199999999999999">
      <c r="B962" s="188"/>
      <c r="D962" s="177" t="s">
        <v>146</v>
      </c>
      <c r="E962" s="189" t="s">
        <v>1</v>
      </c>
      <c r="F962" s="190" t="s">
        <v>218</v>
      </c>
      <c r="H962" s="191">
        <v>2</v>
      </c>
      <c r="I962" s="192"/>
      <c r="L962" s="188"/>
      <c r="M962" s="193"/>
      <c r="N962" s="194"/>
      <c r="O962" s="194"/>
      <c r="P962" s="194"/>
      <c r="Q962" s="194"/>
      <c r="R962" s="194"/>
      <c r="S962" s="194"/>
      <c r="T962" s="195"/>
      <c r="AT962" s="189" t="s">
        <v>146</v>
      </c>
      <c r="AU962" s="189" t="s">
        <v>89</v>
      </c>
      <c r="AV962" s="14" t="s">
        <v>89</v>
      </c>
      <c r="AW962" s="14" t="s">
        <v>33</v>
      </c>
      <c r="AX962" s="14" t="s">
        <v>78</v>
      </c>
      <c r="AY962" s="189" t="s">
        <v>136</v>
      </c>
    </row>
    <row r="963" spans="1:65" s="15" customFormat="1" ht="10.199999999999999">
      <c r="B963" s="196"/>
      <c r="D963" s="177" t="s">
        <v>146</v>
      </c>
      <c r="E963" s="197" t="s">
        <v>1</v>
      </c>
      <c r="F963" s="198" t="s">
        <v>149</v>
      </c>
      <c r="H963" s="199">
        <v>2</v>
      </c>
      <c r="I963" s="200"/>
      <c r="L963" s="196"/>
      <c r="M963" s="201"/>
      <c r="N963" s="202"/>
      <c r="O963" s="202"/>
      <c r="P963" s="202"/>
      <c r="Q963" s="202"/>
      <c r="R963" s="202"/>
      <c r="S963" s="202"/>
      <c r="T963" s="203"/>
      <c r="AT963" s="197" t="s">
        <v>146</v>
      </c>
      <c r="AU963" s="197" t="s">
        <v>89</v>
      </c>
      <c r="AV963" s="15" t="s">
        <v>142</v>
      </c>
      <c r="AW963" s="15" t="s">
        <v>33</v>
      </c>
      <c r="AX963" s="15" t="s">
        <v>86</v>
      </c>
      <c r="AY963" s="197" t="s">
        <v>136</v>
      </c>
    </row>
    <row r="964" spans="1:65" s="2" customFormat="1" ht="16.5" customHeight="1">
      <c r="A964" s="33"/>
      <c r="B964" s="162"/>
      <c r="C964" s="212" t="s">
        <v>1031</v>
      </c>
      <c r="D964" s="212" t="s">
        <v>517</v>
      </c>
      <c r="E964" s="213" t="s">
        <v>1032</v>
      </c>
      <c r="F964" s="214" t="s">
        <v>1033</v>
      </c>
      <c r="G964" s="215" t="s">
        <v>215</v>
      </c>
      <c r="H964" s="216">
        <v>2</v>
      </c>
      <c r="I964" s="217"/>
      <c r="J964" s="218">
        <f>ROUND(I964*H964,2)</f>
        <v>0</v>
      </c>
      <c r="K964" s="219"/>
      <c r="L964" s="220"/>
      <c r="M964" s="221" t="s">
        <v>1</v>
      </c>
      <c r="N964" s="222" t="s">
        <v>43</v>
      </c>
      <c r="O964" s="59"/>
      <c r="P964" s="173">
        <f>O964*H964</f>
        <v>0</v>
      </c>
      <c r="Q964" s="173">
        <v>0.08</v>
      </c>
      <c r="R964" s="173">
        <f>Q964*H964</f>
        <v>0.16</v>
      </c>
      <c r="S964" s="173">
        <v>0</v>
      </c>
      <c r="T964" s="174">
        <f>S964*H964</f>
        <v>0</v>
      </c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R964" s="175" t="s">
        <v>204</v>
      </c>
      <c r="AT964" s="175" t="s">
        <v>517</v>
      </c>
      <c r="AU964" s="175" t="s">
        <v>89</v>
      </c>
      <c r="AY964" s="18" t="s">
        <v>136</v>
      </c>
      <c r="BE964" s="176">
        <f>IF(N964="základní",J964,0)</f>
        <v>0</v>
      </c>
      <c r="BF964" s="176">
        <f>IF(N964="snížená",J964,0)</f>
        <v>0</v>
      </c>
      <c r="BG964" s="176">
        <f>IF(N964="zákl. přenesená",J964,0)</f>
        <v>0</v>
      </c>
      <c r="BH964" s="176">
        <f>IF(N964="sníž. přenesená",J964,0)</f>
        <v>0</v>
      </c>
      <c r="BI964" s="176">
        <f>IF(N964="nulová",J964,0)</f>
        <v>0</v>
      </c>
      <c r="BJ964" s="18" t="s">
        <v>86</v>
      </c>
      <c r="BK964" s="176">
        <f>ROUND(I964*H964,2)</f>
        <v>0</v>
      </c>
      <c r="BL964" s="18" t="s">
        <v>142</v>
      </c>
      <c r="BM964" s="175" t="s">
        <v>1034</v>
      </c>
    </row>
    <row r="965" spans="1:65" s="2" customFormat="1" ht="10.199999999999999">
      <c r="A965" s="33"/>
      <c r="B965" s="34"/>
      <c r="C965" s="33"/>
      <c r="D965" s="177" t="s">
        <v>144</v>
      </c>
      <c r="E965" s="33"/>
      <c r="F965" s="178" t="s">
        <v>1033</v>
      </c>
      <c r="G965" s="33"/>
      <c r="H965" s="33"/>
      <c r="I965" s="97"/>
      <c r="J965" s="33"/>
      <c r="K965" s="33"/>
      <c r="L965" s="34"/>
      <c r="M965" s="179"/>
      <c r="N965" s="180"/>
      <c r="O965" s="59"/>
      <c r="P965" s="59"/>
      <c r="Q965" s="59"/>
      <c r="R965" s="59"/>
      <c r="S965" s="59"/>
      <c r="T965" s="60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T965" s="18" t="s">
        <v>144</v>
      </c>
      <c r="AU965" s="18" t="s">
        <v>89</v>
      </c>
    </row>
    <row r="966" spans="1:65" s="13" customFormat="1" ht="10.199999999999999">
      <c r="B966" s="181"/>
      <c r="D966" s="177" t="s">
        <v>146</v>
      </c>
      <c r="E966" s="182" t="s">
        <v>1</v>
      </c>
      <c r="F966" s="183" t="s">
        <v>1030</v>
      </c>
      <c r="H966" s="182" t="s">
        <v>1</v>
      </c>
      <c r="I966" s="184"/>
      <c r="L966" s="181"/>
      <c r="M966" s="185"/>
      <c r="N966" s="186"/>
      <c r="O966" s="186"/>
      <c r="P966" s="186"/>
      <c r="Q966" s="186"/>
      <c r="R966" s="186"/>
      <c r="S966" s="186"/>
      <c r="T966" s="187"/>
      <c r="AT966" s="182" t="s">
        <v>146</v>
      </c>
      <c r="AU966" s="182" t="s">
        <v>89</v>
      </c>
      <c r="AV966" s="13" t="s">
        <v>86</v>
      </c>
      <c r="AW966" s="13" t="s">
        <v>33</v>
      </c>
      <c r="AX966" s="13" t="s">
        <v>78</v>
      </c>
      <c r="AY966" s="182" t="s">
        <v>136</v>
      </c>
    </row>
    <row r="967" spans="1:65" s="14" customFormat="1" ht="10.199999999999999">
      <c r="B967" s="188"/>
      <c r="D967" s="177" t="s">
        <v>146</v>
      </c>
      <c r="E967" s="189" t="s">
        <v>1</v>
      </c>
      <c r="F967" s="190" t="s">
        <v>218</v>
      </c>
      <c r="H967" s="191">
        <v>2</v>
      </c>
      <c r="I967" s="192"/>
      <c r="L967" s="188"/>
      <c r="M967" s="193"/>
      <c r="N967" s="194"/>
      <c r="O967" s="194"/>
      <c r="P967" s="194"/>
      <c r="Q967" s="194"/>
      <c r="R967" s="194"/>
      <c r="S967" s="194"/>
      <c r="T967" s="195"/>
      <c r="AT967" s="189" t="s">
        <v>146</v>
      </c>
      <c r="AU967" s="189" t="s">
        <v>89</v>
      </c>
      <c r="AV967" s="14" t="s">
        <v>89</v>
      </c>
      <c r="AW967" s="14" t="s">
        <v>33</v>
      </c>
      <c r="AX967" s="14" t="s">
        <v>78</v>
      </c>
      <c r="AY967" s="189" t="s">
        <v>136</v>
      </c>
    </row>
    <row r="968" spans="1:65" s="15" customFormat="1" ht="10.199999999999999">
      <c r="B968" s="196"/>
      <c r="D968" s="177" t="s">
        <v>146</v>
      </c>
      <c r="E968" s="197" t="s">
        <v>1</v>
      </c>
      <c r="F968" s="198" t="s">
        <v>149</v>
      </c>
      <c r="H968" s="199">
        <v>2</v>
      </c>
      <c r="I968" s="200"/>
      <c r="L968" s="196"/>
      <c r="M968" s="201"/>
      <c r="N968" s="202"/>
      <c r="O968" s="202"/>
      <c r="P968" s="202"/>
      <c r="Q968" s="202"/>
      <c r="R968" s="202"/>
      <c r="S968" s="202"/>
      <c r="T968" s="203"/>
      <c r="AT968" s="197" t="s">
        <v>146</v>
      </c>
      <c r="AU968" s="197" t="s">
        <v>89</v>
      </c>
      <c r="AV968" s="15" t="s">
        <v>142</v>
      </c>
      <c r="AW968" s="15" t="s">
        <v>33</v>
      </c>
      <c r="AX968" s="15" t="s">
        <v>86</v>
      </c>
      <c r="AY968" s="197" t="s">
        <v>136</v>
      </c>
    </row>
    <row r="969" spans="1:65" s="2" customFormat="1" ht="16.5" customHeight="1">
      <c r="A969" s="33"/>
      <c r="B969" s="162"/>
      <c r="C969" s="163" t="s">
        <v>1035</v>
      </c>
      <c r="D969" s="163" t="s">
        <v>138</v>
      </c>
      <c r="E969" s="164" t="s">
        <v>1036</v>
      </c>
      <c r="F969" s="165" t="s">
        <v>1037</v>
      </c>
      <c r="G969" s="166" t="s">
        <v>215</v>
      </c>
      <c r="H969" s="167">
        <v>31</v>
      </c>
      <c r="I969" s="168"/>
      <c r="J969" s="169">
        <f>ROUND(I969*H969,2)</f>
        <v>0</v>
      </c>
      <c r="K969" s="170"/>
      <c r="L969" s="34"/>
      <c r="M969" s="171" t="s">
        <v>1</v>
      </c>
      <c r="N969" s="172" t="s">
        <v>43</v>
      </c>
      <c r="O969" s="59"/>
      <c r="P969" s="173">
        <f>O969*H969</f>
        <v>0</v>
      </c>
      <c r="Q969" s="173">
        <v>0.21734000000000001</v>
      </c>
      <c r="R969" s="173">
        <f>Q969*H969</f>
        <v>6.7375400000000001</v>
      </c>
      <c r="S969" s="173">
        <v>0</v>
      </c>
      <c r="T969" s="174">
        <f>S969*H969</f>
        <v>0</v>
      </c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R969" s="175" t="s">
        <v>142</v>
      </c>
      <c r="AT969" s="175" t="s">
        <v>138</v>
      </c>
      <c r="AU969" s="175" t="s">
        <v>89</v>
      </c>
      <c r="AY969" s="18" t="s">
        <v>136</v>
      </c>
      <c r="BE969" s="176">
        <f>IF(N969="základní",J969,0)</f>
        <v>0</v>
      </c>
      <c r="BF969" s="176">
        <f>IF(N969="snížená",J969,0)</f>
        <v>0</v>
      </c>
      <c r="BG969" s="176">
        <f>IF(N969="zákl. přenesená",J969,0)</f>
        <v>0</v>
      </c>
      <c r="BH969" s="176">
        <f>IF(N969="sníž. přenesená",J969,0)</f>
        <v>0</v>
      </c>
      <c r="BI969" s="176">
        <f>IF(N969="nulová",J969,0)</f>
        <v>0</v>
      </c>
      <c r="BJ969" s="18" t="s">
        <v>86</v>
      </c>
      <c r="BK969" s="176">
        <f>ROUND(I969*H969,2)</f>
        <v>0</v>
      </c>
      <c r="BL969" s="18" t="s">
        <v>142</v>
      </c>
      <c r="BM969" s="175" t="s">
        <v>1038</v>
      </c>
    </row>
    <row r="970" spans="1:65" s="2" customFormat="1" ht="10.199999999999999">
      <c r="A970" s="33"/>
      <c r="B970" s="34"/>
      <c r="C970" s="33"/>
      <c r="D970" s="177" t="s">
        <v>144</v>
      </c>
      <c r="E970" s="33"/>
      <c r="F970" s="178" t="s">
        <v>1039</v>
      </c>
      <c r="G970" s="33"/>
      <c r="H970" s="33"/>
      <c r="I970" s="97"/>
      <c r="J970" s="33"/>
      <c r="K970" s="33"/>
      <c r="L970" s="34"/>
      <c r="M970" s="179"/>
      <c r="N970" s="180"/>
      <c r="O970" s="59"/>
      <c r="P970" s="59"/>
      <c r="Q970" s="59"/>
      <c r="R970" s="59"/>
      <c r="S970" s="59"/>
      <c r="T970" s="60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T970" s="18" t="s">
        <v>144</v>
      </c>
      <c r="AU970" s="18" t="s">
        <v>89</v>
      </c>
    </row>
    <row r="971" spans="1:65" s="13" customFormat="1" ht="10.199999999999999">
      <c r="B971" s="181"/>
      <c r="D971" s="177" t="s">
        <v>146</v>
      </c>
      <c r="E971" s="182" t="s">
        <v>1</v>
      </c>
      <c r="F971" s="183" t="s">
        <v>1030</v>
      </c>
      <c r="H971" s="182" t="s">
        <v>1</v>
      </c>
      <c r="I971" s="184"/>
      <c r="L971" s="181"/>
      <c r="M971" s="185"/>
      <c r="N971" s="186"/>
      <c r="O971" s="186"/>
      <c r="P971" s="186"/>
      <c r="Q971" s="186"/>
      <c r="R971" s="186"/>
      <c r="S971" s="186"/>
      <c r="T971" s="187"/>
      <c r="AT971" s="182" t="s">
        <v>146</v>
      </c>
      <c r="AU971" s="182" t="s">
        <v>89</v>
      </c>
      <c r="AV971" s="13" t="s">
        <v>86</v>
      </c>
      <c r="AW971" s="13" t="s">
        <v>33</v>
      </c>
      <c r="AX971" s="13" t="s">
        <v>78</v>
      </c>
      <c r="AY971" s="182" t="s">
        <v>136</v>
      </c>
    </row>
    <row r="972" spans="1:65" s="14" customFormat="1" ht="10.199999999999999">
      <c r="B972" s="188"/>
      <c r="D972" s="177" t="s">
        <v>146</v>
      </c>
      <c r="E972" s="189" t="s">
        <v>1</v>
      </c>
      <c r="F972" s="190" t="s">
        <v>982</v>
      </c>
      <c r="H972" s="191">
        <v>31</v>
      </c>
      <c r="I972" s="192"/>
      <c r="L972" s="188"/>
      <c r="M972" s="193"/>
      <c r="N972" s="194"/>
      <c r="O972" s="194"/>
      <c r="P972" s="194"/>
      <c r="Q972" s="194"/>
      <c r="R972" s="194"/>
      <c r="S972" s="194"/>
      <c r="T972" s="195"/>
      <c r="AT972" s="189" t="s">
        <v>146</v>
      </c>
      <c r="AU972" s="189" t="s">
        <v>89</v>
      </c>
      <c r="AV972" s="14" t="s">
        <v>89</v>
      </c>
      <c r="AW972" s="14" t="s">
        <v>33</v>
      </c>
      <c r="AX972" s="14" t="s">
        <v>78</v>
      </c>
      <c r="AY972" s="189" t="s">
        <v>136</v>
      </c>
    </row>
    <row r="973" spans="1:65" s="15" customFormat="1" ht="10.199999999999999">
      <c r="B973" s="196"/>
      <c r="D973" s="177" t="s">
        <v>146</v>
      </c>
      <c r="E973" s="197" t="s">
        <v>1</v>
      </c>
      <c r="F973" s="198" t="s">
        <v>149</v>
      </c>
      <c r="H973" s="199">
        <v>31</v>
      </c>
      <c r="I973" s="200"/>
      <c r="L973" s="196"/>
      <c r="M973" s="201"/>
      <c r="N973" s="202"/>
      <c r="O973" s="202"/>
      <c r="P973" s="202"/>
      <c r="Q973" s="202"/>
      <c r="R973" s="202"/>
      <c r="S973" s="202"/>
      <c r="T973" s="203"/>
      <c r="AT973" s="197" t="s">
        <v>146</v>
      </c>
      <c r="AU973" s="197" t="s">
        <v>89</v>
      </c>
      <c r="AV973" s="15" t="s">
        <v>142</v>
      </c>
      <c r="AW973" s="15" t="s">
        <v>33</v>
      </c>
      <c r="AX973" s="15" t="s">
        <v>86</v>
      </c>
      <c r="AY973" s="197" t="s">
        <v>136</v>
      </c>
    </row>
    <row r="974" spans="1:65" s="2" customFormat="1" ht="21.75" customHeight="1">
      <c r="A974" s="33"/>
      <c r="B974" s="162"/>
      <c r="C974" s="212" t="s">
        <v>1040</v>
      </c>
      <c r="D974" s="212" t="s">
        <v>517</v>
      </c>
      <c r="E974" s="213" t="s">
        <v>1041</v>
      </c>
      <c r="F974" s="214" t="s">
        <v>1042</v>
      </c>
      <c r="G974" s="215" t="s">
        <v>215</v>
      </c>
      <c r="H974" s="216">
        <v>31</v>
      </c>
      <c r="I974" s="217"/>
      <c r="J974" s="218">
        <f>ROUND(I974*H974,2)</f>
        <v>0</v>
      </c>
      <c r="K974" s="219"/>
      <c r="L974" s="220"/>
      <c r="M974" s="221" t="s">
        <v>1</v>
      </c>
      <c r="N974" s="222" t="s">
        <v>43</v>
      </c>
      <c r="O974" s="59"/>
      <c r="P974" s="173">
        <f>O974*H974</f>
        <v>0</v>
      </c>
      <c r="Q974" s="173">
        <v>0.19600000000000001</v>
      </c>
      <c r="R974" s="173">
        <f>Q974*H974</f>
        <v>6.0760000000000005</v>
      </c>
      <c r="S974" s="173">
        <v>0</v>
      </c>
      <c r="T974" s="174">
        <f>S974*H974</f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175" t="s">
        <v>204</v>
      </c>
      <c r="AT974" s="175" t="s">
        <v>517</v>
      </c>
      <c r="AU974" s="175" t="s">
        <v>89</v>
      </c>
      <c r="AY974" s="18" t="s">
        <v>136</v>
      </c>
      <c r="BE974" s="176">
        <f>IF(N974="základní",J974,0)</f>
        <v>0</v>
      </c>
      <c r="BF974" s="176">
        <f>IF(N974="snížená",J974,0)</f>
        <v>0</v>
      </c>
      <c r="BG974" s="176">
        <f>IF(N974="zákl. přenesená",J974,0)</f>
        <v>0</v>
      </c>
      <c r="BH974" s="176">
        <f>IF(N974="sníž. přenesená",J974,0)</f>
        <v>0</v>
      </c>
      <c r="BI974" s="176">
        <f>IF(N974="nulová",J974,0)</f>
        <v>0</v>
      </c>
      <c r="BJ974" s="18" t="s">
        <v>86</v>
      </c>
      <c r="BK974" s="176">
        <f>ROUND(I974*H974,2)</f>
        <v>0</v>
      </c>
      <c r="BL974" s="18" t="s">
        <v>142</v>
      </c>
      <c r="BM974" s="175" t="s">
        <v>1043</v>
      </c>
    </row>
    <row r="975" spans="1:65" s="2" customFormat="1" ht="10.199999999999999">
      <c r="A975" s="33"/>
      <c r="B975" s="34"/>
      <c r="C975" s="33"/>
      <c r="D975" s="177" t="s">
        <v>144</v>
      </c>
      <c r="E975" s="33"/>
      <c r="F975" s="178" t="s">
        <v>1044</v>
      </c>
      <c r="G975" s="33"/>
      <c r="H975" s="33"/>
      <c r="I975" s="97"/>
      <c r="J975" s="33"/>
      <c r="K975" s="33"/>
      <c r="L975" s="34"/>
      <c r="M975" s="179"/>
      <c r="N975" s="180"/>
      <c r="O975" s="59"/>
      <c r="P975" s="59"/>
      <c r="Q975" s="59"/>
      <c r="R975" s="59"/>
      <c r="S975" s="59"/>
      <c r="T975" s="60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T975" s="18" t="s">
        <v>144</v>
      </c>
      <c r="AU975" s="18" t="s">
        <v>89</v>
      </c>
    </row>
    <row r="976" spans="1:65" s="13" customFormat="1" ht="10.199999999999999">
      <c r="B976" s="181"/>
      <c r="D976" s="177" t="s">
        <v>146</v>
      </c>
      <c r="E976" s="182" t="s">
        <v>1</v>
      </c>
      <c r="F976" s="183" t="s">
        <v>1045</v>
      </c>
      <c r="H976" s="182" t="s">
        <v>1</v>
      </c>
      <c r="I976" s="184"/>
      <c r="L976" s="181"/>
      <c r="M976" s="185"/>
      <c r="N976" s="186"/>
      <c r="O976" s="186"/>
      <c r="P976" s="186"/>
      <c r="Q976" s="186"/>
      <c r="R976" s="186"/>
      <c r="S976" s="186"/>
      <c r="T976" s="187"/>
      <c r="AT976" s="182" t="s">
        <v>146</v>
      </c>
      <c r="AU976" s="182" t="s">
        <v>89</v>
      </c>
      <c r="AV976" s="13" t="s">
        <v>86</v>
      </c>
      <c r="AW976" s="13" t="s">
        <v>33</v>
      </c>
      <c r="AX976" s="13" t="s">
        <v>78</v>
      </c>
      <c r="AY976" s="182" t="s">
        <v>136</v>
      </c>
    </row>
    <row r="977" spans="1:65" s="14" customFormat="1" ht="10.199999999999999">
      <c r="B977" s="188"/>
      <c r="D977" s="177" t="s">
        <v>146</v>
      </c>
      <c r="E977" s="189" t="s">
        <v>1</v>
      </c>
      <c r="F977" s="190" t="s">
        <v>982</v>
      </c>
      <c r="H977" s="191">
        <v>31</v>
      </c>
      <c r="I977" s="192"/>
      <c r="L977" s="188"/>
      <c r="M977" s="193"/>
      <c r="N977" s="194"/>
      <c r="O977" s="194"/>
      <c r="P977" s="194"/>
      <c r="Q977" s="194"/>
      <c r="R977" s="194"/>
      <c r="S977" s="194"/>
      <c r="T977" s="195"/>
      <c r="AT977" s="189" t="s">
        <v>146</v>
      </c>
      <c r="AU977" s="189" t="s">
        <v>89</v>
      </c>
      <c r="AV977" s="14" t="s">
        <v>89</v>
      </c>
      <c r="AW977" s="14" t="s">
        <v>33</v>
      </c>
      <c r="AX977" s="14" t="s">
        <v>78</v>
      </c>
      <c r="AY977" s="189" t="s">
        <v>136</v>
      </c>
    </row>
    <row r="978" spans="1:65" s="15" customFormat="1" ht="10.199999999999999">
      <c r="B978" s="196"/>
      <c r="D978" s="177" t="s">
        <v>146</v>
      </c>
      <c r="E978" s="197" t="s">
        <v>1</v>
      </c>
      <c r="F978" s="198" t="s">
        <v>149</v>
      </c>
      <c r="H978" s="199">
        <v>31</v>
      </c>
      <c r="I978" s="200"/>
      <c r="L978" s="196"/>
      <c r="M978" s="201"/>
      <c r="N978" s="202"/>
      <c r="O978" s="202"/>
      <c r="P978" s="202"/>
      <c r="Q978" s="202"/>
      <c r="R978" s="202"/>
      <c r="S978" s="202"/>
      <c r="T978" s="203"/>
      <c r="AT978" s="197" t="s">
        <v>146</v>
      </c>
      <c r="AU978" s="197" t="s">
        <v>89</v>
      </c>
      <c r="AV978" s="15" t="s">
        <v>142</v>
      </c>
      <c r="AW978" s="15" t="s">
        <v>33</v>
      </c>
      <c r="AX978" s="15" t="s">
        <v>86</v>
      </c>
      <c r="AY978" s="197" t="s">
        <v>136</v>
      </c>
    </row>
    <row r="979" spans="1:65" s="2" customFormat="1" ht="16.5" customHeight="1">
      <c r="A979" s="33"/>
      <c r="B979" s="162"/>
      <c r="C979" s="163" t="s">
        <v>1046</v>
      </c>
      <c r="D979" s="163" t="s">
        <v>138</v>
      </c>
      <c r="E979" s="164" t="s">
        <v>1047</v>
      </c>
      <c r="F979" s="165" t="s">
        <v>1048</v>
      </c>
      <c r="G979" s="166" t="s">
        <v>256</v>
      </c>
      <c r="H979" s="167">
        <v>3.5999999999999997E-2</v>
      </c>
      <c r="I979" s="168"/>
      <c r="J979" s="169">
        <f>ROUND(I979*H979,2)</f>
        <v>0</v>
      </c>
      <c r="K979" s="170"/>
      <c r="L979" s="34"/>
      <c r="M979" s="171" t="s">
        <v>1</v>
      </c>
      <c r="N979" s="172" t="s">
        <v>43</v>
      </c>
      <c r="O979" s="59"/>
      <c r="P979" s="173">
        <f>O979*H979</f>
        <v>0</v>
      </c>
      <c r="Q979" s="173">
        <v>0</v>
      </c>
      <c r="R979" s="173">
        <f>Q979*H979</f>
        <v>0</v>
      </c>
      <c r="S979" s="173">
        <v>0</v>
      </c>
      <c r="T979" s="174">
        <f>S979*H979</f>
        <v>0</v>
      </c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R979" s="175" t="s">
        <v>142</v>
      </c>
      <c r="AT979" s="175" t="s">
        <v>138</v>
      </c>
      <c r="AU979" s="175" t="s">
        <v>89</v>
      </c>
      <c r="AY979" s="18" t="s">
        <v>136</v>
      </c>
      <c r="BE979" s="176">
        <f>IF(N979="základní",J979,0)</f>
        <v>0</v>
      </c>
      <c r="BF979" s="176">
        <f>IF(N979="snížená",J979,0)</f>
        <v>0</v>
      </c>
      <c r="BG979" s="176">
        <f>IF(N979="zákl. přenesená",J979,0)</f>
        <v>0</v>
      </c>
      <c r="BH979" s="176">
        <f>IF(N979="sníž. přenesená",J979,0)</f>
        <v>0</v>
      </c>
      <c r="BI979" s="176">
        <f>IF(N979="nulová",J979,0)</f>
        <v>0</v>
      </c>
      <c r="BJ979" s="18" t="s">
        <v>86</v>
      </c>
      <c r="BK979" s="176">
        <f>ROUND(I979*H979,2)</f>
        <v>0</v>
      </c>
      <c r="BL979" s="18" t="s">
        <v>142</v>
      </c>
      <c r="BM979" s="175" t="s">
        <v>1049</v>
      </c>
    </row>
    <row r="980" spans="1:65" s="2" customFormat="1" ht="10.199999999999999">
      <c r="A980" s="33"/>
      <c r="B980" s="34"/>
      <c r="C980" s="33"/>
      <c r="D980" s="177" t="s">
        <v>144</v>
      </c>
      <c r="E980" s="33"/>
      <c r="F980" s="178" t="s">
        <v>1050</v>
      </c>
      <c r="G980" s="33"/>
      <c r="H980" s="33"/>
      <c r="I980" s="97"/>
      <c r="J980" s="33"/>
      <c r="K980" s="33"/>
      <c r="L980" s="34"/>
      <c r="M980" s="179"/>
      <c r="N980" s="180"/>
      <c r="O980" s="59"/>
      <c r="P980" s="59"/>
      <c r="Q980" s="59"/>
      <c r="R980" s="59"/>
      <c r="S980" s="59"/>
      <c r="T980" s="60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T980" s="18" t="s">
        <v>144</v>
      </c>
      <c r="AU980" s="18" t="s">
        <v>89</v>
      </c>
    </row>
    <row r="981" spans="1:65" s="13" customFormat="1" ht="10.199999999999999">
      <c r="B981" s="181"/>
      <c r="D981" s="177" t="s">
        <v>146</v>
      </c>
      <c r="E981" s="182" t="s">
        <v>1</v>
      </c>
      <c r="F981" s="183" t="s">
        <v>1051</v>
      </c>
      <c r="H981" s="182" t="s">
        <v>1</v>
      </c>
      <c r="I981" s="184"/>
      <c r="L981" s="181"/>
      <c r="M981" s="185"/>
      <c r="N981" s="186"/>
      <c r="O981" s="186"/>
      <c r="P981" s="186"/>
      <c r="Q981" s="186"/>
      <c r="R981" s="186"/>
      <c r="S981" s="186"/>
      <c r="T981" s="187"/>
      <c r="AT981" s="182" t="s">
        <v>146</v>
      </c>
      <c r="AU981" s="182" t="s">
        <v>89</v>
      </c>
      <c r="AV981" s="13" t="s">
        <v>86</v>
      </c>
      <c r="AW981" s="13" t="s">
        <v>33</v>
      </c>
      <c r="AX981" s="13" t="s">
        <v>78</v>
      </c>
      <c r="AY981" s="182" t="s">
        <v>136</v>
      </c>
    </row>
    <row r="982" spans="1:65" s="14" customFormat="1" ht="10.199999999999999">
      <c r="B982" s="188"/>
      <c r="D982" s="177" t="s">
        <v>146</v>
      </c>
      <c r="E982" s="189" t="s">
        <v>1</v>
      </c>
      <c r="F982" s="190" t="s">
        <v>1052</v>
      </c>
      <c r="H982" s="191">
        <v>3.5999999999999997E-2</v>
      </c>
      <c r="I982" s="192"/>
      <c r="L982" s="188"/>
      <c r="M982" s="193"/>
      <c r="N982" s="194"/>
      <c r="O982" s="194"/>
      <c r="P982" s="194"/>
      <c r="Q982" s="194"/>
      <c r="R982" s="194"/>
      <c r="S982" s="194"/>
      <c r="T982" s="195"/>
      <c r="AT982" s="189" t="s">
        <v>146</v>
      </c>
      <c r="AU982" s="189" t="s">
        <v>89</v>
      </c>
      <c r="AV982" s="14" t="s">
        <v>89</v>
      </c>
      <c r="AW982" s="14" t="s">
        <v>33</v>
      </c>
      <c r="AX982" s="14" t="s">
        <v>78</v>
      </c>
      <c r="AY982" s="189" t="s">
        <v>136</v>
      </c>
    </row>
    <row r="983" spans="1:65" s="15" customFormat="1" ht="10.199999999999999">
      <c r="B983" s="196"/>
      <c r="D983" s="177" t="s">
        <v>146</v>
      </c>
      <c r="E983" s="197" t="s">
        <v>1</v>
      </c>
      <c r="F983" s="198" t="s">
        <v>149</v>
      </c>
      <c r="H983" s="199">
        <v>3.5999999999999997E-2</v>
      </c>
      <c r="I983" s="200"/>
      <c r="L983" s="196"/>
      <c r="M983" s="201"/>
      <c r="N983" s="202"/>
      <c r="O983" s="202"/>
      <c r="P983" s="202"/>
      <c r="Q983" s="202"/>
      <c r="R983" s="202"/>
      <c r="S983" s="202"/>
      <c r="T983" s="203"/>
      <c r="AT983" s="197" t="s">
        <v>146</v>
      </c>
      <c r="AU983" s="197" t="s">
        <v>89</v>
      </c>
      <c r="AV983" s="15" t="s">
        <v>142</v>
      </c>
      <c r="AW983" s="15" t="s">
        <v>33</v>
      </c>
      <c r="AX983" s="15" t="s">
        <v>86</v>
      </c>
      <c r="AY983" s="197" t="s">
        <v>136</v>
      </c>
    </row>
    <row r="984" spans="1:65" s="2" customFormat="1" ht="16.5" customHeight="1">
      <c r="A984" s="33"/>
      <c r="B984" s="162"/>
      <c r="C984" s="163" t="s">
        <v>1053</v>
      </c>
      <c r="D984" s="163" t="s">
        <v>138</v>
      </c>
      <c r="E984" s="164" t="s">
        <v>1054</v>
      </c>
      <c r="F984" s="165" t="s">
        <v>1055</v>
      </c>
      <c r="G984" s="166" t="s">
        <v>170</v>
      </c>
      <c r="H984" s="167">
        <v>1204.9000000000001</v>
      </c>
      <c r="I984" s="168"/>
      <c r="J984" s="169">
        <f>ROUND(I984*H984,2)</f>
        <v>0</v>
      </c>
      <c r="K984" s="170"/>
      <c r="L984" s="34"/>
      <c r="M984" s="171" t="s">
        <v>1</v>
      </c>
      <c r="N984" s="172" t="s">
        <v>43</v>
      </c>
      <c r="O984" s="59"/>
      <c r="P984" s="173">
        <f>O984*H984</f>
        <v>0</v>
      </c>
      <c r="Q984" s="173">
        <v>9.0000000000000006E-5</v>
      </c>
      <c r="R984" s="173">
        <f>Q984*H984</f>
        <v>0.10844100000000001</v>
      </c>
      <c r="S984" s="173">
        <v>0</v>
      </c>
      <c r="T984" s="174">
        <f>S984*H984</f>
        <v>0</v>
      </c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R984" s="175" t="s">
        <v>142</v>
      </c>
      <c r="AT984" s="175" t="s">
        <v>138</v>
      </c>
      <c r="AU984" s="175" t="s">
        <v>89</v>
      </c>
      <c r="AY984" s="18" t="s">
        <v>136</v>
      </c>
      <c r="BE984" s="176">
        <f>IF(N984="základní",J984,0)</f>
        <v>0</v>
      </c>
      <c r="BF984" s="176">
        <f>IF(N984="snížená",J984,0)</f>
        <v>0</v>
      </c>
      <c r="BG984" s="176">
        <f>IF(N984="zákl. přenesená",J984,0)</f>
        <v>0</v>
      </c>
      <c r="BH984" s="176">
        <f>IF(N984="sníž. přenesená",J984,0)</f>
        <v>0</v>
      </c>
      <c r="BI984" s="176">
        <f>IF(N984="nulová",J984,0)</f>
        <v>0</v>
      </c>
      <c r="BJ984" s="18" t="s">
        <v>86</v>
      </c>
      <c r="BK984" s="176">
        <f>ROUND(I984*H984,2)</f>
        <v>0</v>
      </c>
      <c r="BL984" s="18" t="s">
        <v>142</v>
      </c>
      <c r="BM984" s="175" t="s">
        <v>1056</v>
      </c>
    </row>
    <row r="985" spans="1:65" s="2" customFormat="1" ht="10.199999999999999">
      <c r="A985" s="33"/>
      <c r="B985" s="34"/>
      <c r="C985" s="33"/>
      <c r="D985" s="177" t="s">
        <v>144</v>
      </c>
      <c r="E985" s="33"/>
      <c r="F985" s="178" t="s">
        <v>1057</v>
      </c>
      <c r="G985" s="33"/>
      <c r="H985" s="33"/>
      <c r="I985" s="97"/>
      <c r="J985" s="33"/>
      <c r="K985" s="33"/>
      <c r="L985" s="34"/>
      <c r="M985" s="179"/>
      <c r="N985" s="180"/>
      <c r="O985" s="59"/>
      <c r="P985" s="59"/>
      <c r="Q985" s="59"/>
      <c r="R985" s="59"/>
      <c r="S985" s="59"/>
      <c r="T985" s="60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T985" s="18" t="s">
        <v>144</v>
      </c>
      <c r="AU985" s="18" t="s">
        <v>89</v>
      </c>
    </row>
    <row r="986" spans="1:65" s="13" customFormat="1" ht="10.199999999999999">
      <c r="B986" s="181"/>
      <c r="D986" s="177" t="s">
        <v>146</v>
      </c>
      <c r="E986" s="182" t="s">
        <v>1</v>
      </c>
      <c r="F986" s="183" t="s">
        <v>553</v>
      </c>
      <c r="H986" s="182" t="s">
        <v>1</v>
      </c>
      <c r="I986" s="184"/>
      <c r="L986" s="181"/>
      <c r="M986" s="185"/>
      <c r="N986" s="186"/>
      <c r="O986" s="186"/>
      <c r="P986" s="186"/>
      <c r="Q986" s="186"/>
      <c r="R986" s="186"/>
      <c r="S986" s="186"/>
      <c r="T986" s="187"/>
      <c r="AT986" s="182" t="s">
        <v>146</v>
      </c>
      <c r="AU986" s="182" t="s">
        <v>89</v>
      </c>
      <c r="AV986" s="13" t="s">
        <v>86</v>
      </c>
      <c r="AW986" s="13" t="s">
        <v>33</v>
      </c>
      <c r="AX986" s="13" t="s">
        <v>78</v>
      </c>
      <c r="AY986" s="182" t="s">
        <v>136</v>
      </c>
    </row>
    <row r="987" spans="1:65" s="14" customFormat="1" ht="10.199999999999999">
      <c r="B987" s="188"/>
      <c r="D987" s="177" t="s">
        <v>146</v>
      </c>
      <c r="E987" s="189" t="s">
        <v>1</v>
      </c>
      <c r="F987" s="190" t="s">
        <v>1058</v>
      </c>
      <c r="H987" s="191">
        <v>1204.9000000000001</v>
      </c>
      <c r="I987" s="192"/>
      <c r="L987" s="188"/>
      <c r="M987" s="193"/>
      <c r="N987" s="194"/>
      <c r="O987" s="194"/>
      <c r="P987" s="194"/>
      <c r="Q987" s="194"/>
      <c r="R987" s="194"/>
      <c r="S987" s="194"/>
      <c r="T987" s="195"/>
      <c r="AT987" s="189" t="s">
        <v>146</v>
      </c>
      <c r="AU987" s="189" t="s">
        <v>89</v>
      </c>
      <c r="AV987" s="14" t="s">
        <v>89</v>
      </c>
      <c r="AW987" s="14" t="s">
        <v>33</v>
      </c>
      <c r="AX987" s="14" t="s">
        <v>78</v>
      </c>
      <c r="AY987" s="189" t="s">
        <v>136</v>
      </c>
    </row>
    <row r="988" spans="1:65" s="15" customFormat="1" ht="10.199999999999999">
      <c r="B988" s="196"/>
      <c r="D988" s="177" t="s">
        <v>146</v>
      </c>
      <c r="E988" s="197" t="s">
        <v>1</v>
      </c>
      <c r="F988" s="198" t="s">
        <v>149</v>
      </c>
      <c r="H988" s="199">
        <v>1204.9000000000001</v>
      </c>
      <c r="I988" s="200"/>
      <c r="L988" s="196"/>
      <c r="M988" s="201"/>
      <c r="N988" s="202"/>
      <c r="O988" s="202"/>
      <c r="P988" s="202"/>
      <c r="Q988" s="202"/>
      <c r="R988" s="202"/>
      <c r="S988" s="202"/>
      <c r="T988" s="203"/>
      <c r="AT988" s="197" t="s">
        <v>146</v>
      </c>
      <c r="AU988" s="197" t="s">
        <v>89</v>
      </c>
      <c r="AV988" s="15" t="s">
        <v>142</v>
      </c>
      <c r="AW988" s="15" t="s">
        <v>33</v>
      </c>
      <c r="AX988" s="15" t="s">
        <v>86</v>
      </c>
      <c r="AY988" s="197" t="s">
        <v>136</v>
      </c>
    </row>
    <row r="989" spans="1:65" s="12" customFormat="1" ht="22.8" customHeight="1">
      <c r="B989" s="149"/>
      <c r="D989" s="150" t="s">
        <v>77</v>
      </c>
      <c r="E989" s="160" t="s">
        <v>212</v>
      </c>
      <c r="F989" s="160" t="s">
        <v>1059</v>
      </c>
      <c r="I989" s="152"/>
      <c r="J989" s="161">
        <f>BK989</f>
        <v>0</v>
      </c>
      <c r="L989" s="149"/>
      <c r="M989" s="154"/>
      <c r="N989" s="155"/>
      <c r="O989" s="155"/>
      <c r="P989" s="156">
        <f>SUM(P990:P1023)</f>
        <v>0</v>
      </c>
      <c r="Q989" s="155"/>
      <c r="R989" s="156">
        <f>SUM(R990:R1023)</f>
        <v>0.63253199999999998</v>
      </c>
      <c r="S989" s="155"/>
      <c r="T989" s="157">
        <f>SUM(T990:T1023)</f>
        <v>4.84884</v>
      </c>
      <c r="AR989" s="150" t="s">
        <v>86</v>
      </c>
      <c r="AT989" s="158" t="s">
        <v>77</v>
      </c>
      <c r="AU989" s="158" t="s">
        <v>86</v>
      </c>
      <c r="AY989" s="150" t="s">
        <v>136</v>
      </c>
      <c r="BK989" s="159">
        <f>SUM(BK990:BK1023)</f>
        <v>0</v>
      </c>
    </row>
    <row r="990" spans="1:65" s="2" customFormat="1" ht="16.5" customHeight="1">
      <c r="A990" s="33"/>
      <c r="B990" s="162"/>
      <c r="C990" s="163" t="s">
        <v>1060</v>
      </c>
      <c r="D990" s="163" t="s">
        <v>138</v>
      </c>
      <c r="E990" s="164" t="s">
        <v>1061</v>
      </c>
      <c r="F990" s="165" t="s">
        <v>1062</v>
      </c>
      <c r="G990" s="166" t="s">
        <v>170</v>
      </c>
      <c r="H990" s="167">
        <v>71</v>
      </c>
      <c r="I990" s="168"/>
      <c r="J990" s="169">
        <f>ROUND(I990*H990,2)</f>
        <v>0</v>
      </c>
      <c r="K990" s="170"/>
      <c r="L990" s="34"/>
      <c r="M990" s="171" t="s">
        <v>1</v>
      </c>
      <c r="N990" s="172" t="s">
        <v>43</v>
      </c>
      <c r="O990" s="59"/>
      <c r="P990" s="173">
        <f>O990*H990</f>
        <v>0</v>
      </c>
      <c r="Q990" s="173">
        <v>6.0000000000000002E-5</v>
      </c>
      <c r="R990" s="173">
        <f>Q990*H990</f>
        <v>4.2599999999999999E-3</v>
      </c>
      <c r="S990" s="173">
        <v>0</v>
      </c>
      <c r="T990" s="174">
        <f>S990*H990</f>
        <v>0</v>
      </c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R990" s="175" t="s">
        <v>142</v>
      </c>
      <c r="AT990" s="175" t="s">
        <v>138</v>
      </c>
      <c r="AU990" s="175" t="s">
        <v>89</v>
      </c>
      <c r="AY990" s="18" t="s">
        <v>136</v>
      </c>
      <c r="BE990" s="176">
        <f>IF(N990="základní",J990,0)</f>
        <v>0</v>
      </c>
      <c r="BF990" s="176">
        <f>IF(N990="snížená",J990,0)</f>
        <v>0</v>
      </c>
      <c r="BG990" s="176">
        <f>IF(N990="zákl. přenesená",J990,0)</f>
        <v>0</v>
      </c>
      <c r="BH990" s="176">
        <f>IF(N990="sníž. přenesená",J990,0)</f>
        <v>0</v>
      </c>
      <c r="BI990" s="176">
        <f>IF(N990="nulová",J990,0)</f>
        <v>0</v>
      </c>
      <c r="BJ990" s="18" t="s">
        <v>86</v>
      </c>
      <c r="BK990" s="176">
        <f>ROUND(I990*H990,2)</f>
        <v>0</v>
      </c>
      <c r="BL990" s="18" t="s">
        <v>142</v>
      </c>
      <c r="BM990" s="175" t="s">
        <v>1063</v>
      </c>
    </row>
    <row r="991" spans="1:65" s="2" customFormat="1" ht="19.2">
      <c r="A991" s="33"/>
      <c r="B991" s="34"/>
      <c r="C991" s="33"/>
      <c r="D991" s="177" t="s">
        <v>144</v>
      </c>
      <c r="E991" s="33"/>
      <c r="F991" s="178" t="s">
        <v>1064</v>
      </c>
      <c r="G991" s="33"/>
      <c r="H991" s="33"/>
      <c r="I991" s="97"/>
      <c r="J991" s="33"/>
      <c r="K991" s="33"/>
      <c r="L991" s="34"/>
      <c r="M991" s="179"/>
      <c r="N991" s="180"/>
      <c r="O991" s="59"/>
      <c r="P991" s="59"/>
      <c r="Q991" s="59"/>
      <c r="R991" s="59"/>
      <c r="S991" s="59"/>
      <c r="T991" s="60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T991" s="18" t="s">
        <v>144</v>
      </c>
      <c r="AU991" s="18" t="s">
        <v>89</v>
      </c>
    </row>
    <row r="992" spans="1:65" s="14" customFormat="1" ht="10.199999999999999">
      <c r="B992" s="188"/>
      <c r="D992" s="177" t="s">
        <v>146</v>
      </c>
      <c r="E992" s="189" t="s">
        <v>1</v>
      </c>
      <c r="F992" s="190" t="s">
        <v>1065</v>
      </c>
      <c r="H992" s="191">
        <v>71</v>
      </c>
      <c r="I992" s="192"/>
      <c r="L992" s="188"/>
      <c r="M992" s="193"/>
      <c r="N992" s="194"/>
      <c r="O992" s="194"/>
      <c r="P992" s="194"/>
      <c r="Q992" s="194"/>
      <c r="R992" s="194"/>
      <c r="S992" s="194"/>
      <c r="T992" s="195"/>
      <c r="AT992" s="189" t="s">
        <v>146</v>
      </c>
      <c r="AU992" s="189" t="s">
        <v>89</v>
      </c>
      <c r="AV992" s="14" t="s">
        <v>89</v>
      </c>
      <c r="AW992" s="14" t="s">
        <v>33</v>
      </c>
      <c r="AX992" s="14" t="s">
        <v>86</v>
      </c>
      <c r="AY992" s="189" t="s">
        <v>136</v>
      </c>
    </row>
    <row r="993" spans="1:65" s="2" customFormat="1" ht="16.5" customHeight="1">
      <c r="A993" s="33"/>
      <c r="B993" s="162"/>
      <c r="C993" s="163" t="s">
        <v>1066</v>
      </c>
      <c r="D993" s="163" t="s">
        <v>138</v>
      </c>
      <c r="E993" s="164" t="s">
        <v>1067</v>
      </c>
      <c r="F993" s="165" t="s">
        <v>1068</v>
      </c>
      <c r="G993" s="166" t="s">
        <v>170</v>
      </c>
      <c r="H993" s="167">
        <v>71</v>
      </c>
      <c r="I993" s="168"/>
      <c r="J993" s="169">
        <f>ROUND(I993*H993,2)</f>
        <v>0</v>
      </c>
      <c r="K993" s="170"/>
      <c r="L993" s="34"/>
      <c r="M993" s="171" t="s">
        <v>1</v>
      </c>
      <c r="N993" s="172" t="s">
        <v>43</v>
      </c>
      <c r="O993" s="59"/>
      <c r="P993" s="173">
        <f>O993*H993</f>
        <v>0</v>
      </c>
      <c r="Q993" s="173">
        <v>0</v>
      </c>
      <c r="R993" s="173">
        <f>Q993*H993</f>
        <v>0</v>
      </c>
      <c r="S993" s="173">
        <v>0</v>
      </c>
      <c r="T993" s="174">
        <f>S993*H993</f>
        <v>0</v>
      </c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R993" s="175" t="s">
        <v>142</v>
      </c>
      <c r="AT993" s="175" t="s">
        <v>138</v>
      </c>
      <c r="AU993" s="175" t="s">
        <v>89</v>
      </c>
      <c r="AY993" s="18" t="s">
        <v>136</v>
      </c>
      <c r="BE993" s="176">
        <f>IF(N993="základní",J993,0)</f>
        <v>0</v>
      </c>
      <c r="BF993" s="176">
        <f>IF(N993="snížená",J993,0)</f>
        <v>0</v>
      </c>
      <c r="BG993" s="176">
        <f>IF(N993="zákl. přenesená",J993,0)</f>
        <v>0</v>
      </c>
      <c r="BH993" s="176">
        <f>IF(N993="sníž. přenesená",J993,0)</f>
        <v>0</v>
      </c>
      <c r="BI993" s="176">
        <f>IF(N993="nulová",J993,0)</f>
        <v>0</v>
      </c>
      <c r="BJ993" s="18" t="s">
        <v>86</v>
      </c>
      <c r="BK993" s="176">
        <f>ROUND(I993*H993,2)</f>
        <v>0</v>
      </c>
      <c r="BL993" s="18" t="s">
        <v>142</v>
      </c>
      <c r="BM993" s="175" t="s">
        <v>1069</v>
      </c>
    </row>
    <row r="994" spans="1:65" s="2" customFormat="1" ht="10.199999999999999">
      <c r="A994" s="33"/>
      <c r="B994" s="34"/>
      <c r="C994" s="33"/>
      <c r="D994" s="177" t="s">
        <v>144</v>
      </c>
      <c r="E994" s="33"/>
      <c r="F994" s="178" t="s">
        <v>1070</v>
      </c>
      <c r="G994" s="33"/>
      <c r="H994" s="33"/>
      <c r="I994" s="97"/>
      <c r="J994" s="33"/>
      <c r="K994" s="33"/>
      <c r="L994" s="34"/>
      <c r="M994" s="179"/>
      <c r="N994" s="180"/>
      <c r="O994" s="59"/>
      <c r="P994" s="59"/>
      <c r="Q994" s="59"/>
      <c r="R994" s="59"/>
      <c r="S994" s="59"/>
      <c r="T994" s="60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T994" s="18" t="s">
        <v>144</v>
      </c>
      <c r="AU994" s="18" t="s">
        <v>89</v>
      </c>
    </row>
    <row r="995" spans="1:65" s="14" customFormat="1" ht="10.199999999999999">
      <c r="B995" s="188"/>
      <c r="D995" s="177" t="s">
        <v>146</v>
      </c>
      <c r="E995" s="189" t="s">
        <v>1</v>
      </c>
      <c r="F995" s="190" t="s">
        <v>1065</v>
      </c>
      <c r="H995" s="191">
        <v>71</v>
      </c>
      <c r="I995" s="192"/>
      <c r="L995" s="188"/>
      <c r="M995" s="193"/>
      <c r="N995" s="194"/>
      <c r="O995" s="194"/>
      <c r="P995" s="194"/>
      <c r="Q995" s="194"/>
      <c r="R995" s="194"/>
      <c r="S995" s="194"/>
      <c r="T995" s="195"/>
      <c r="AT995" s="189" t="s">
        <v>146</v>
      </c>
      <c r="AU995" s="189" t="s">
        <v>89</v>
      </c>
      <c r="AV995" s="14" t="s">
        <v>89</v>
      </c>
      <c r="AW995" s="14" t="s">
        <v>33</v>
      </c>
      <c r="AX995" s="14" t="s">
        <v>86</v>
      </c>
      <c r="AY995" s="189" t="s">
        <v>136</v>
      </c>
    </row>
    <row r="996" spans="1:65" s="2" customFormat="1" ht="16.5" customHeight="1">
      <c r="A996" s="33"/>
      <c r="B996" s="162"/>
      <c r="C996" s="163" t="s">
        <v>1071</v>
      </c>
      <c r="D996" s="163" t="s">
        <v>138</v>
      </c>
      <c r="E996" s="164" t="s">
        <v>1072</v>
      </c>
      <c r="F996" s="165" t="s">
        <v>1073</v>
      </c>
      <c r="G996" s="166" t="s">
        <v>170</v>
      </c>
      <c r="H996" s="167">
        <v>2.5</v>
      </c>
      <c r="I996" s="168"/>
      <c r="J996" s="169">
        <f>ROUND(I996*H996,2)</f>
        <v>0</v>
      </c>
      <c r="K996" s="170"/>
      <c r="L996" s="34"/>
      <c r="M996" s="171" t="s">
        <v>1</v>
      </c>
      <c r="N996" s="172" t="s">
        <v>43</v>
      </c>
      <c r="O996" s="59"/>
      <c r="P996" s="173">
        <f>O996*H996</f>
        <v>0</v>
      </c>
      <c r="Q996" s="173">
        <v>0.13095999999999999</v>
      </c>
      <c r="R996" s="173">
        <f>Q996*H996</f>
        <v>0.32739999999999997</v>
      </c>
      <c r="S996" s="173">
        <v>0</v>
      </c>
      <c r="T996" s="174">
        <f>S996*H996</f>
        <v>0</v>
      </c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R996" s="175" t="s">
        <v>142</v>
      </c>
      <c r="AT996" s="175" t="s">
        <v>138</v>
      </c>
      <c r="AU996" s="175" t="s">
        <v>89</v>
      </c>
      <c r="AY996" s="18" t="s">
        <v>136</v>
      </c>
      <c r="BE996" s="176">
        <f>IF(N996="základní",J996,0)</f>
        <v>0</v>
      </c>
      <c r="BF996" s="176">
        <f>IF(N996="snížená",J996,0)</f>
        <v>0</v>
      </c>
      <c r="BG996" s="176">
        <f>IF(N996="zákl. přenesená",J996,0)</f>
        <v>0</v>
      </c>
      <c r="BH996" s="176">
        <f>IF(N996="sníž. přenesená",J996,0)</f>
        <v>0</v>
      </c>
      <c r="BI996" s="176">
        <f>IF(N996="nulová",J996,0)</f>
        <v>0</v>
      </c>
      <c r="BJ996" s="18" t="s">
        <v>86</v>
      </c>
      <c r="BK996" s="176">
        <f>ROUND(I996*H996,2)</f>
        <v>0</v>
      </c>
      <c r="BL996" s="18" t="s">
        <v>142</v>
      </c>
      <c r="BM996" s="175" t="s">
        <v>1074</v>
      </c>
    </row>
    <row r="997" spans="1:65" s="2" customFormat="1" ht="19.2">
      <c r="A997" s="33"/>
      <c r="B997" s="34"/>
      <c r="C997" s="33"/>
      <c r="D997" s="177" t="s">
        <v>144</v>
      </c>
      <c r="E997" s="33"/>
      <c r="F997" s="178" t="s">
        <v>1075</v>
      </c>
      <c r="G997" s="33"/>
      <c r="H997" s="33"/>
      <c r="I997" s="97"/>
      <c r="J997" s="33"/>
      <c r="K997" s="33"/>
      <c r="L997" s="34"/>
      <c r="M997" s="179"/>
      <c r="N997" s="180"/>
      <c r="O997" s="59"/>
      <c r="P997" s="59"/>
      <c r="Q997" s="59"/>
      <c r="R997" s="59"/>
      <c r="S997" s="59"/>
      <c r="T997" s="60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T997" s="18" t="s">
        <v>144</v>
      </c>
      <c r="AU997" s="18" t="s">
        <v>89</v>
      </c>
    </row>
    <row r="998" spans="1:65" s="13" customFormat="1" ht="10.199999999999999">
      <c r="B998" s="181"/>
      <c r="D998" s="177" t="s">
        <v>146</v>
      </c>
      <c r="E998" s="182" t="s">
        <v>1</v>
      </c>
      <c r="F998" s="183" t="s">
        <v>622</v>
      </c>
      <c r="H998" s="182" t="s">
        <v>1</v>
      </c>
      <c r="I998" s="184"/>
      <c r="L998" s="181"/>
      <c r="M998" s="185"/>
      <c r="N998" s="186"/>
      <c r="O998" s="186"/>
      <c r="P998" s="186"/>
      <c r="Q998" s="186"/>
      <c r="R998" s="186"/>
      <c r="S998" s="186"/>
      <c r="T998" s="187"/>
      <c r="AT998" s="182" t="s">
        <v>146</v>
      </c>
      <c r="AU998" s="182" t="s">
        <v>89</v>
      </c>
      <c r="AV998" s="13" t="s">
        <v>86</v>
      </c>
      <c r="AW998" s="13" t="s">
        <v>33</v>
      </c>
      <c r="AX998" s="13" t="s">
        <v>78</v>
      </c>
      <c r="AY998" s="182" t="s">
        <v>136</v>
      </c>
    </row>
    <row r="999" spans="1:65" s="14" customFormat="1" ht="10.199999999999999">
      <c r="B999" s="188"/>
      <c r="D999" s="177" t="s">
        <v>146</v>
      </c>
      <c r="E999" s="189" t="s">
        <v>1</v>
      </c>
      <c r="F999" s="190" t="s">
        <v>1076</v>
      </c>
      <c r="H999" s="191">
        <v>2.5</v>
      </c>
      <c r="I999" s="192"/>
      <c r="L999" s="188"/>
      <c r="M999" s="193"/>
      <c r="N999" s="194"/>
      <c r="O999" s="194"/>
      <c r="P999" s="194"/>
      <c r="Q999" s="194"/>
      <c r="R999" s="194"/>
      <c r="S999" s="194"/>
      <c r="T999" s="195"/>
      <c r="AT999" s="189" t="s">
        <v>146</v>
      </c>
      <c r="AU999" s="189" t="s">
        <v>89</v>
      </c>
      <c r="AV999" s="14" t="s">
        <v>89</v>
      </c>
      <c r="AW999" s="14" t="s">
        <v>33</v>
      </c>
      <c r="AX999" s="14" t="s">
        <v>78</v>
      </c>
      <c r="AY999" s="189" t="s">
        <v>136</v>
      </c>
    </row>
    <row r="1000" spans="1:65" s="15" customFormat="1" ht="10.199999999999999">
      <c r="B1000" s="196"/>
      <c r="D1000" s="177" t="s">
        <v>146</v>
      </c>
      <c r="E1000" s="197" t="s">
        <v>1</v>
      </c>
      <c r="F1000" s="198" t="s">
        <v>149</v>
      </c>
      <c r="H1000" s="199">
        <v>2.5</v>
      </c>
      <c r="I1000" s="200"/>
      <c r="L1000" s="196"/>
      <c r="M1000" s="201"/>
      <c r="N1000" s="202"/>
      <c r="O1000" s="202"/>
      <c r="P1000" s="202"/>
      <c r="Q1000" s="202"/>
      <c r="R1000" s="202"/>
      <c r="S1000" s="202"/>
      <c r="T1000" s="203"/>
      <c r="AT1000" s="197" t="s">
        <v>146</v>
      </c>
      <c r="AU1000" s="197" t="s">
        <v>89</v>
      </c>
      <c r="AV1000" s="15" t="s">
        <v>142</v>
      </c>
      <c r="AW1000" s="15" t="s">
        <v>33</v>
      </c>
      <c r="AX1000" s="15" t="s">
        <v>86</v>
      </c>
      <c r="AY1000" s="197" t="s">
        <v>136</v>
      </c>
    </row>
    <row r="1001" spans="1:65" s="2" customFormat="1" ht="16.5" customHeight="1">
      <c r="A1001" s="33"/>
      <c r="B1001" s="162"/>
      <c r="C1001" s="212" t="s">
        <v>1077</v>
      </c>
      <c r="D1001" s="212" t="s">
        <v>517</v>
      </c>
      <c r="E1001" s="213" t="s">
        <v>1078</v>
      </c>
      <c r="F1001" s="214" t="s">
        <v>1079</v>
      </c>
      <c r="G1001" s="215" t="s">
        <v>215</v>
      </c>
      <c r="H1001" s="216">
        <v>5</v>
      </c>
      <c r="I1001" s="217"/>
      <c r="J1001" s="218">
        <f>ROUND(I1001*H1001,2)</f>
        <v>0</v>
      </c>
      <c r="K1001" s="219"/>
      <c r="L1001" s="220"/>
      <c r="M1001" s="221" t="s">
        <v>1</v>
      </c>
      <c r="N1001" s="222" t="s">
        <v>43</v>
      </c>
      <c r="O1001" s="59"/>
      <c r="P1001" s="173">
        <f>O1001*H1001</f>
        <v>0</v>
      </c>
      <c r="Q1001" s="173">
        <v>5.9499999999999997E-2</v>
      </c>
      <c r="R1001" s="173">
        <f>Q1001*H1001</f>
        <v>0.29749999999999999</v>
      </c>
      <c r="S1001" s="173">
        <v>0</v>
      </c>
      <c r="T1001" s="174">
        <f>S1001*H1001</f>
        <v>0</v>
      </c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R1001" s="175" t="s">
        <v>204</v>
      </c>
      <c r="AT1001" s="175" t="s">
        <v>517</v>
      </c>
      <c r="AU1001" s="175" t="s">
        <v>89</v>
      </c>
      <c r="AY1001" s="18" t="s">
        <v>136</v>
      </c>
      <c r="BE1001" s="176">
        <f>IF(N1001="základní",J1001,0)</f>
        <v>0</v>
      </c>
      <c r="BF1001" s="176">
        <f>IF(N1001="snížená",J1001,0)</f>
        <v>0</v>
      </c>
      <c r="BG1001" s="176">
        <f>IF(N1001="zákl. přenesená",J1001,0)</f>
        <v>0</v>
      </c>
      <c r="BH1001" s="176">
        <f>IF(N1001="sníž. přenesená",J1001,0)</f>
        <v>0</v>
      </c>
      <c r="BI1001" s="176">
        <f>IF(N1001="nulová",J1001,0)</f>
        <v>0</v>
      </c>
      <c r="BJ1001" s="18" t="s">
        <v>86</v>
      </c>
      <c r="BK1001" s="176">
        <f>ROUND(I1001*H1001,2)</f>
        <v>0</v>
      </c>
      <c r="BL1001" s="18" t="s">
        <v>142</v>
      </c>
      <c r="BM1001" s="175" t="s">
        <v>1080</v>
      </c>
    </row>
    <row r="1002" spans="1:65" s="2" customFormat="1" ht="10.199999999999999">
      <c r="A1002" s="33"/>
      <c r="B1002" s="34"/>
      <c r="C1002" s="33"/>
      <c r="D1002" s="177" t="s">
        <v>144</v>
      </c>
      <c r="E1002" s="33"/>
      <c r="F1002" s="178" t="s">
        <v>1079</v>
      </c>
      <c r="G1002" s="33"/>
      <c r="H1002" s="33"/>
      <c r="I1002" s="97"/>
      <c r="J1002" s="33"/>
      <c r="K1002" s="33"/>
      <c r="L1002" s="34"/>
      <c r="M1002" s="179"/>
      <c r="N1002" s="180"/>
      <c r="O1002" s="59"/>
      <c r="P1002" s="59"/>
      <c r="Q1002" s="59"/>
      <c r="R1002" s="59"/>
      <c r="S1002" s="59"/>
      <c r="T1002" s="60"/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T1002" s="18" t="s">
        <v>144</v>
      </c>
      <c r="AU1002" s="18" t="s">
        <v>89</v>
      </c>
    </row>
    <row r="1003" spans="1:65" s="14" customFormat="1" ht="10.199999999999999">
      <c r="B1003" s="188"/>
      <c r="D1003" s="177" t="s">
        <v>146</v>
      </c>
      <c r="E1003" s="189" t="s">
        <v>1</v>
      </c>
      <c r="F1003" s="190" t="s">
        <v>1081</v>
      </c>
      <c r="H1003" s="191">
        <v>5</v>
      </c>
      <c r="I1003" s="192"/>
      <c r="L1003" s="188"/>
      <c r="M1003" s="193"/>
      <c r="N1003" s="194"/>
      <c r="O1003" s="194"/>
      <c r="P1003" s="194"/>
      <c r="Q1003" s="194"/>
      <c r="R1003" s="194"/>
      <c r="S1003" s="194"/>
      <c r="T1003" s="195"/>
      <c r="AT1003" s="189" t="s">
        <v>146</v>
      </c>
      <c r="AU1003" s="189" t="s">
        <v>89</v>
      </c>
      <c r="AV1003" s="14" t="s">
        <v>89</v>
      </c>
      <c r="AW1003" s="14" t="s">
        <v>33</v>
      </c>
      <c r="AX1003" s="14" t="s">
        <v>86</v>
      </c>
      <c r="AY1003" s="189" t="s">
        <v>136</v>
      </c>
    </row>
    <row r="1004" spans="1:65" s="2" customFormat="1" ht="16.5" customHeight="1">
      <c r="A1004" s="33"/>
      <c r="B1004" s="162"/>
      <c r="C1004" s="163" t="s">
        <v>1082</v>
      </c>
      <c r="D1004" s="163" t="s">
        <v>138</v>
      </c>
      <c r="E1004" s="164" t="s">
        <v>1083</v>
      </c>
      <c r="F1004" s="165" t="s">
        <v>1084</v>
      </c>
      <c r="G1004" s="166" t="s">
        <v>256</v>
      </c>
      <c r="H1004" s="167">
        <v>1.3</v>
      </c>
      <c r="I1004" s="168"/>
      <c r="J1004" s="169">
        <f>ROUND(I1004*H1004,2)</f>
        <v>0</v>
      </c>
      <c r="K1004" s="170"/>
      <c r="L1004" s="34"/>
      <c r="M1004" s="171" t="s">
        <v>1</v>
      </c>
      <c r="N1004" s="172" t="s">
        <v>43</v>
      </c>
      <c r="O1004" s="59"/>
      <c r="P1004" s="173">
        <f>O1004*H1004</f>
        <v>0</v>
      </c>
      <c r="Q1004" s="173">
        <v>0</v>
      </c>
      <c r="R1004" s="173">
        <f>Q1004*H1004</f>
        <v>0</v>
      </c>
      <c r="S1004" s="173">
        <v>2.85</v>
      </c>
      <c r="T1004" s="174">
        <f>S1004*H1004</f>
        <v>3.7050000000000001</v>
      </c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R1004" s="175" t="s">
        <v>142</v>
      </c>
      <c r="AT1004" s="175" t="s">
        <v>138</v>
      </c>
      <c r="AU1004" s="175" t="s">
        <v>89</v>
      </c>
      <c r="AY1004" s="18" t="s">
        <v>136</v>
      </c>
      <c r="BE1004" s="176">
        <f>IF(N1004="základní",J1004,0)</f>
        <v>0</v>
      </c>
      <c r="BF1004" s="176">
        <f>IF(N1004="snížená",J1004,0)</f>
        <v>0</v>
      </c>
      <c r="BG1004" s="176">
        <f>IF(N1004="zákl. přenesená",J1004,0)</f>
        <v>0</v>
      </c>
      <c r="BH1004" s="176">
        <f>IF(N1004="sníž. přenesená",J1004,0)</f>
        <v>0</v>
      </c>
      <c r="BI1004" s="176">
        <f>IF(N1004="nulová",J1004,0)</f>
        <v>0</v>
      </c>
      <c r="BJ1004" s="18" t="s">
        <v>86</v>
      </c>
      <c r="BK1004" s="176">
        <f>ROUND(I1004*H1004,2)</f>
        <v>0</v>
      </c>
      <c r="BL1004" s="18" t="s">
        <v>142</v>
      </c>
      <c r="BM1004" s="175" t="s">
        <v>1085</v>
      </c>
    </row>
    <row r="1005" spans="1:65" s="2" customFormat="1" ht="19.2">
      <c r="A1005" s="33"/>
      <c r="B1005" s="34"/>
      <c r="C1005" s="33"/>
      <c r="D1005" s="177" t="s">
        <v>144</v>
      </c>
      <c r="E1005" s="33"/>
      <c r="F1005" s="178" t="s">
        <v>1086</v>
      </c>
      <c r="G1005" s="33"/>
      <c r="H1005" s="33"/>
      <c r="I1005" s="97"/>
      <c r="J1005" s="33"/>
      <c r="K1005" s="33"/>
      <c r="L1005" s="34"/>
      <c r="M1005" s="179"/>
      <c r="N1005" s="180"/>
      <c r="O1005" s="59"/>
      <c r="P1005" s="59"/>
      <c r="Q1005" s="59"/>
      <c r="R1005" s="59"/>
      <c r="S1005" s="59"/>
      <c r="T1005" s="60"/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T1005" s="18" t="s">
        <v>144</v>
      </c>
      <c r="AU1005" s="18" t="s">
        <v>89</v>
      </c>
    </row>
    <row r="1006" spans="1:65" s="13" customFormat="1" ht="10.199999999999999">
      <c r="B1006" s="181"/>
      <c r="D1006" s="177" t="s">
        <v>146</v>
      </c>
      <c r="E1006" s="182" t="s">
        <v>1</v>
      </c>
      <c r="F1006" s="183" t="s">
        <v>147</v>
      </c>
      <c r="H1006" s="182" t="s">
        <v>1</v>
      </c>
      <c r="I1006" s="184"/>
      <c r="L1006" s="181"/>
      <c r="M1006" s="185"/>
      <c r="N1006" s="186"/>
      <c r="O1006" s="186"/>
      <c r="P1006" s="186"/>
      <c r="Q1006" s="186"/>
      <c r="R1006" s="186"/>
      <c r="S1006" s="186"/>
      <c r="T1006" s="187"/>
      <c r="AT1006" s="182" t="s">
        <v>146</v>
      </c>
      <c r="AU1006" s="182" t="s">
        <v>89</v>
      </c>
      <c r="AV1006" s="13" t="s">
        <v>86</v>
      </c>
      <c r="AW1006" s="13" t="s">
        <v>33</v>
      </c>
      <c r="AX1006" s="13" t="s">
        <v>78</v>
      </c>
      <c r="AY1006" s="182" t="s">
        <v>136</v>
      </c>
    </row>
    <row r="1007" spans="1:65" s="14" customFormat="1" ht="10.199999999999999">
      <c r="B1007" s="188"/>
      <c r="D1007" s="177" t="s">
        <v>146</v>
      </c>
      <c r="E1007" s="189" t="s">
        <v>1</v>
      </c>
      <c r="F1007" s="190" t="s">
        <v>1087</v>
      </c>
      <c r="H1007" s="191">
        <v>1.3</v>
      </c>
      <c r="I1007" s="192"/>
      <c r="L1007" s="188"/>
      <c r="M1007" s="193"/>
      <c r="N1007" s="194"/>
      <c r="O1007" s="194"/>
      <c r="P1007" s="194"/>
      <c r="Q1007" s="194"/>
      <c r="R1007" s="194"/>
      <c r="S1007" s="194"/>
      <c r="T1007" s="195"/>
      <c r="AT1007" s="189" t="s">
        <v>146</v>
      </c>
      <c r="AU1007" s="189" t="s">
        <v>89</v>
      </c>
      <c r="AV1007" s="14" t="s">
        <v>89</v>
      </c>
      <c r="AW1007" s="14" t="s">
        <v>33</v>
      </c>
      <c r="AX1007" s="14" t="s">
        <v>78</v>
      </c>
      <c r="AY1007" s="189" t="s">
        <v>136</v>
      </c>
    </row>
    <row r="1008" spans="1:65" s="15" customFormat="1" ht="10.199999999999999">
      <c r="B1008" s="196"/>
      <c r="D1008" s="177" t="s">
        <v>146</v>
      </c>
      <c r="E1008" s="197" t="s">
        <v>1</v>
      </c>
      <c r="F1008" s="198" t="s">
        <v>149</v>
      </c>
      <c r="H1008" s="199">
        <v>1.3</v>
      </c>
      <c r="I1008" s="200"/>
      <c r="L1008" s="196"/>
      <c r="M1008" s="201"/>
      <c r="N1008" s="202"/>
      <c r="O1008" s="202"/>
      <c r="P1008" s="202"/>
      <c r="Q1008" s="202"/>
      <c r="R1008" s="202"/>
      <c r="S1008" s="202"/>
      <c r="T1008" s="203"/>
      <c r="AT1008" s="197" t="s">
        <v>146</v>
      </c>
      <c r="AU1008" s="197" t="s">
        <v>89</v>
      </c>
      <c r="AV1008" s="15" t="s">
        <v>142</v>
      </c>
      <c r="AW1008" s="15" t="s">
        <v>33</v>
      </c>
      <c r="AX1008" s="15" t="s">
        <v>86</v>
      </c>
      <c r="AY1008" s="197" t="s">
        <v>136</v>
      </c>
    </row>
    <row r="1009" spans="1:65" s="2" customFormat="1" ht="16.5" customHeight="1">
      <c r="A1009" s="33"/>
      <c r="B1009" s="162"/>
      <c r="C1009" s="163" t="s">
        <v>1088</v>
      </c>
      <c r="D1009" s="163" t="s">
        <v>138</v>
      </c>
      <c r="E1009" s="164" t="s">
        <v>1089</v>
      </c>
      <c r="F1009" s="165" t="s">
        <v>1090</v>
      </c>
      <c r="G1009" s="166" t="s">
        <v>170</v>
      </c>
      <c r="H1009" s="167">
        <v>8</v>
      </c>
      <c r="I1009" s="168"/>
      <c r="J1009" s="169">
        <f>ROUND(I1009*H1009,2)</f>
        <v>0</v>
      </c>
      <c r="K1009" s="170"/>
      <c r="L1009" s="34"/>
      <c r="M1009" s="171" t="s">
        <v>1</v>
      </c>
      <c r="N1009" s="172" t="s">
        <v>43</v>
      </c>
      <c r="O1009" s="59"/>
      <c r="P1009" s="173">
        <f>O1009*H1009</f>
        <v>0</v>
      </c>
      <c r="Q1009" s="173">
        <v>0</v>
      </c>
      <c r="R1009" s="173">
        <f>Q1009*H1009</f>
        <v>0</v>
      </c>
      <c r="S1009" s="173">
        <v>2.48E-3</v>
      </c>
      <c r="T1009" s="174">
        <f>S1009*H1009</f>
        <v>1.984E-2</v>
      </c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R1009" s="175" t="s">
        <v>142</v>
      </c>
      <c r="AT1009" s="175" t="s">
        <v>138</v>
      </c>
      <c r="AU1009" s="175" t="s">
        <v>89</v>
      </c>
      <c r="AY1009" s="18" t="s">
        <v>136</v>
      </c>
      <c r="BE1009" s="176">
        <f>IF(N1009="základní",J1009,0)</f>
        <v>0</v>
      </c>
      <c r="BF1009" s="176">
        <f>IF(N1009="snížená",J1009,0)</f>
        <v>0</v>
      </c>
      <c r="BG1009" s="176">
        <f>IF(N1009="zákl. přenesená",J1009,0)</f>
        <v>0</v>
      </c>
      <c r="BH1009" s="176">
        <f>IF(N1009="sníž. přenesená",J1009,0)</f>
        <v>0</v>
      </c>
      <c r="BI1009" s="176">
        <f>IF(N1009="nulová",J1009,0)</f>
        <v>0</v>
      </c>
      <c r="BJ1009" s="18" t="s">
        <v>86</v>
      </c>
      <c r="BK1009" s="176">
        <f>ROUND(I1009*H1009,2)</f>
        <v>0</v>
      </c>
      <c r="BL1009" s="18" t="s">
        <v>142</v>
      </c>
      <c r="BM1009" s="175" t="s">
        <v>1091</v>
      </c>
    </row>
    <row r="1010" spans="1:65" s="2" customFormat="1" ht="10.199999999999999">
      <c r="A1010" s="33"/>
      <c r="B1010" s="34"/>
      <c r="C1010" s="33"/>
      <c r="D1010" s="177" t="s">
        <v>144</v>
      </c>
      <c r="E1010" s="33"/>
      <c r="F1010" s="178" t="s">
        <v>1092</v>
      </c>
      <c r="G1010" s="33"/>
      <c r="H1010" s="33"/>
      <c r="I1010" s="97"/>
      <c r="J1010" s="33"/>
      <c r="K1010" s="33"/>
      <c r="L1010" s="34"/>
      <c r="M1010" s="179"/>
      <c r="N1010" s="180"/>
      <c r="O1010" s="59"/>
      <c r="P1010" s="59"/>
      <c r="Q1010" s="59"/>
      <c r="R1010" s="59"/>
      <c r="S1010" s="59"/>
      <c r="T1010" s="60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T1010" s="18" t="s">
        <v>144</v>
      </c>
      <c r="AU1010" s="18" t="s">
        <v>89</v>
      </c>
    </row>
    <row r="1011" spans="1:65" s="13" customFormat="1" ht="10.199999999999999">
      <c r="B1011" s="181"/>
      <c r="D1011" s="177" t="s">
        <v>146</v>
      </c>
      <c r="E1011" s="182" t="s">
        <v>1</v>
      </c>
      <c r="F1011" s="183" t="s">
        <v>596</v>
      </c>
      <c r="H1011" s="182" t="s">
        <v>1</v>
      </c>
      <c r="I1011" s="184"/>
      <c r="L1011" s="181"/>
      <c r="M1011" s="185"/>
      <c r="N1011" s="186"/>
      <c r="O1011" s="186"/>
      <c r="P1011" s="186"/>
      <c r="Q1011" s="186"/>
      <c r="R1011" s="186"/>
      <c r="S1011" s="186"/>
      <c r="T1011" s="187"/>
      <c r="AT1011" s="182" t="s">
        <v>146</v>
      </c>
      <c r="AU1011" s="182" t="s">
        <v>89</v>
      </c>
      <c r="AV1011" s="13" t="s">
        <v>86</v>
      </c>
      <c r="AW1011" s="13" t="s">
        <v>33</v>
      </c>
      <c r="AX1011" s="13" t="s">
        <v>78</v>
      </c>
      <c r="AY1011" s="182" t="s">
        <v>136</v>
      </c>
    </row>
    <row r="1012" spans="1:65" s="14" customFormat="1" ht="10.199999999999999">
      <c r="B1012" s="188"/>
      <c r="D1012" s="177" t="s">
        <v>146</v>
      </c>
      <c r="E1012" s="189" t="s">
        <v>1</v>
      </c>
      <c r="F1012" s="190" t="s">
        <v>597</v>
      </c>
      <c r="H1012" s="191">
        <v>8</v>
      </c>
      <c r="I1012" s="192"/>
      <c r="L1012" s="188"/>
      <c r="M1012" s="193"/>
      <c r="N1012" s="194"/>
      <c r="O1012" s="194"/>
      <c r="P1012" s="194"/>
      <c r="Q1012" s="194"/>
      <c r="R1012" s="194"/>
      <c r="S1012" s="194"/>
      <c r="T1012" s="195"/>
      <c r="AT1012" s="189" t="s">
        <v>146</v>
      </c>
      <c r="AU1012" s="189" t="s">
        <v>89</v>
      </c>
      <c r="AV1012" s="14" t="s">
        <v>89</v>
      </c>
      <c r="AW1012" s="14" t="s">
        <v>33</v>
      </c>
      <c r="AX1012" s="14" t="s">
        <v>78</v>
      </c>
      <c r="AY1012" s="189" t="s">
        <v>136</v>
      </c>
    </row>
    <row r="1013" spans="1:65" s="15" customFormat="1" ht="10.199999999999999">
      <c r="B1013" s="196"/>
      <c r="D1013" s="177" t="s">
        <v>146</v>
      </c>
      <c r="E1013" s="197" t="s">
        <v>1</v>
      </c>
      <c r="F1013" s="198" t="s">
        <v>149</v>
      </c>
      <c r="H1013" s="199">
        <v>8</v>
      </c>
      <c r="I1013" s="200"/>
      <c r="L1013" s="196"/>
      <c r="M1013" s="201"/>
      <c r="N1013" s="202"/>
      <c r="O1013" s="202"/>
      <c r="P1013" s="202"/>
      <c r="Q1013" s="202"/>
      <c r="R1013" s="202"/>
      <c r="S1013" s="202"/>
      <c r="T1013" s="203"/>
      <c r="AT1013" s="197" t="s">
        <v>146</v>
      </c>
      <c r="AU1013" s="197" t="s">
        <v>89</v>
      </c>
      <c r="AV1013" s="15" t="s">
        <v>142</v>
      </c>
      <c r="AW1013" s="15" t="s">
        <v>33</v>
      </c>
      <c r="AX1013" s="15" t="s">
        <v>86</v>
      </c>
      <c r="AY1013" s="197" t="s">
        <v>136</v>
      </c>
    </row>
    <row r="1014" spans="1:65" s="2" customFormat="1" ht="16.5" customHeight="1">
      <c r="A1014" s="33"/>
      <c r="B1014" s="162"/>
      <c r="C1014" s="163" t="s">
        <v>1093</v>
      </c>
      <c r="D1014" s="163" t="s">
        <v>138</v>
      </c>
      <c r="E1014" s="164" t="s">
        <v>1094</v>
      </c>
      <c r="F1014" s="165" t="s">
        <v>1095</v>
      </c>
      <c r="G1014" s="166" t="s">
        <v>215</v>
      </c>
      <c r="H1014" s="167">
        <v>18</v>
      </c>
      <c r="I1014" s="168"/>
      <c r="J1014" s="169">
        <f>ROUND(I1014*H1014,2)</f>
        <v>0</v>
      </c>
      <c r="K1014" s="170"/>
      <c r="L1014" s="34"/>
      <c r="M1014" s="171" t="s">
        <v>1</v>
      </c>
      <c r="N1014" s="172" t="s">
        <v>43</v>
      </c>
      <c r="O1014" s="59"/>
      <c r="P1014" s="173">
        <f>O1014*H1014</f>
        <v>0</v>
      </c>
      <c r="Q1014" s="173">
        <v>0</v>
      </c>
      <c r="R1014" s="173">
        <f>Q1014*H1014</f>
        <v>0</v>
      </c>
      <c r="S1014" s="173">
        <v>4.4999999999999998E-2</v>
      </c>
      <c r="T1014" s="174">
        <f>S1014*H1014</f>
        <v>0.80999999999999994</v>
      </c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R1014" s="175" t="s">
        <v>142</v>
      </c>
      <c r="AT1014" s="175" t="s">
        <v>138</v>
      </c>
      <c r="AU1014" s="175" t="s">
        <v>89</v>
      </c>
      <c r="AY1014" s="18" t="s">
        <v>136</v>
      </c>
      <c r="BE1014" s="176">
        <f>IF(N1014="základní",J1014,0)</f>
        <v>0</v>
      </c>
      <c r="BF1014" s="176">
        <f>IF(N1014="snížená",J1014,0)</f>
        <v>0</v>
      </c>
      <c r="BG1014" s="176">
        <f>IF(N1014="zákl. přenesená",J1014,0)</f>
        <v>0</v>
      </c>
      <c r="BH1014" s="176">
        <f>IF(N1014="sníž. přenesená",J1014,0)</f>
        <v>0</v>
      </c>
      <c r="BI1014" s="176">
        <f>IF(N1014="nulová",J1014,0)</f>
        <v>0</v>
      </c>
      <c r="BJ1014" s="18" t="s">
        <v>86</v>
      </c>
      <c r="BK1014" s="176">
        <f>ROUND(I1014*H1014,2)</f>
        <v>0</v>
      </c>
      <c r="BL1014" s="18" t="s">
        <v>142</v>
      </c>
      <c r="BM1014" s="175" t="s">
        <v>1096</v>
      </c>
    </row>
    <row r="1015" spans="1:65" s="2" customFormat="1" ht="19.2">
      <c r="A1015" s="33"/>
      <c r="B1015" s="34"/>
      <c r="C1015" s="33"/>
      <c r="D1015" s="177" t="s">
        <v>144</v>
      </c>
      <c r="E1015" s="33"/>
      <c r="F1015" s="178" t="s">
        <v>1097</v>
      </c>
      <c r="G1015" s="33"/>
      <c r="H1015" s="33"/>
      <c r="I1015" s="97"/>
      <c r="J1015" s="33"/>
      <c r="K1015" s="33"/>
      <c r="L1015" s="34"/>
      <c r="M1015" s="179"/>
      <c r="N1015" s="180"/>
      <c r="O1015" s="59"/>
      <c r="P1015" s="59"/>
      <c r="Q1015" s="59"/>
      <c r="R1015" s="59"/>
      <c r="S1015" s="59"/>
      <c r="T1015" s="60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T1015" s="18" t="s">
        <v>144</v>
      </c>
      <c r="AU1015" s="18" t="s">
        <v>89</v>
      </c>
    </row>
    <row r="1016" spans="1:65" s="13" customFormat="1" ht="10.199999999999999">
      <c r="B1016" s="181"/>
      <c r="D1016" s="177" t="s">
        <v>146</v>
      </c>
      <c r="E1016" s="182" t="s">
        <v>1</v>
      </c>
      <c r="F1016" s="183" t="s">
        <v>147</v>
      </c>
      <c r="H1016" s="182" t="s">
        <v>1</v>
      </c>
      <c r="I1016" s="184"/>
      <c r="L1016" s="181"/>
      <c r="M1016" s="185"/>
      <c r="N1016" s="186"/>
      <c r="O1016" s="186"/>
      <c r="P1016" s="186"/>
      <c r="Q1016" s="186"/>
      <c r="R1016" s="186"/>
      <c r="S1016" s="186"/>
      <c r="T1016" s="187"/>
      <c r="AT1016" s="182" t="s">
        <v>146</v>
      </c>
      <c r="AU1016" s="182" t="s">
        <v>89</v>
      </c>
      <c r="AV1016" s="13" t="s">
        <v>86</v>
      </c>
      <c r="AW1016" s="13" t="s">
        <v>33</v>
      </c>
      <c r="AX1016" s="13" t="s">
        <v>78</v>
      </c>
      <c r="AY1016" s="182" t="s">
        <v>136</v>
      </c>
    </row>
    <row r="1017" spans="1:65" s="14" customFormat="1" ht="10.199999999999999">
      <c r="B1017" s="188"/>
      <c r="D1017" s="177" t="s">
        <v>146</v>
      </c>
      <c r="E1017" s="189" t="s">
        <v>1</v>
      </c>
      <c r="F1017" s="190" t="s">
        <v>1098</v>
      </c>
      <c r="H1017" s="191">
        <v>18</v>
      </c>
      <c r="I1017" s="192"/>
      <c r="L1017" s="188"/>
      <c r="M1017" s="193"/>
      <c r="N1017" s="194"/>
      <c r="O1017" s="194"/>
      <c r="P1017" s="194"/>
      <c r="Q1017" s="194"/>
      <c r="R1017" s="194"/>
      <c r="S1017" s="194"/>
      <c r="T1017" s="195"/>
      <c r="AT1017" s="189" t="s">
        <v>146</v>
      </c>
      <c r="AU1017" s="189" t="s">
        <v>89</v>
      </c>
      <c r="AV1017" s="14" t="s">
        <v>89</v>
      </c>
      <c r="AW1017" s="14" t="s">
        <v>33</v>
      </c>
      <c r="AX1017" s="14" t="s">
        <v>78</v>
      </c>
      <c r="AY1017" s="189" t="s">
        <v>136</v>
      </c>
    </row>
    <row r="1018" spans="1:65" s="15" customFormat="1" ht="10.199999999999999">
      <c r="B1018" s="196"/>
      <c r="D1018" s="177" t="s">
        <v>146</v>
      </c>
      <c r="E1018" s="197" t="s">
        <v>1</v>
      </c>
      <c r="F1018" s="198" t="s">
        <v>149</v>
      </c>
      <c r="H1018" s="199">
        <v>18</v>
      </c>
      <c r="I1018" s="200"/>
      <c r="L1018" s="196"/>
      <c r="M1018" s="201"/>
      <c r="N1018" s="202"/>
      <c r="O1018" s="202"/>
      <c r="P1018" s="202"/>
      <c r="Q1018" s="202"/>
      <c r="R1018" s="202"/>
      <c r="S1018" s="202"/>
      <c r="T1018" s="203"/>
      <c r="AT1018" s="197" t="s">
        <v>146</v>
      </c>
      <c r="AU1018" s="197" t="s">
        <v>89</v>
      </c>
      <c r="AV1018" s="15" t="s">
        <v>142</v>
      </c>
      <c r="AW1018" s="15" t="s">
        <v>33</v>
      </c>
      <c r="AX1018" s="15" t="s">
        <v>86</v>
      </c>
      <c r="AY1018" s="197" t="s">
        <v>136</v>
      </c>
    </row>
    <row r="1019" spans="1:65" s="2" customFormat="1" ht="16.5" customHeight="1">
      <c r="A1019" s="33"/>
      <c r="B1019" s="162"/>
      <c r="C1019" s="163" t="s">
        <v>1099</v>
      </c>
      <c r="D1019" s="163" t="s">
        <v>138</v>
      </c>
      <c r="E1019" s="164" t="s">
        <v>1100</v>
      </c>
      <c r="F1019" s="165" t="s">
        <v>1101</v>
      </c>
      <c r="G1019" s="166" t="s">
        <v>170</v>
      </c>
      <c r="H1019" s="167">
        <v>0.4</v>
      </c>
      <c r="I1019" s="168"/>
      <c r="J1019" s="169">
        <f>ROUND(I1019*H1019,2)</f>
        <v>0</v>
      </c>
      <c r="K1019" s="170"/>
      <c r="L1019" s="34"/>
      <c r="M1019" s="171" t="s">
        <v>1</v>
      </c>
      <c r="N1019" s="172" t="s">
        <v>43</v>
      </c>
      <c r="O1019" s="59"/>
      <c r="P1019" s="173">
        <f>O1019*H1019</f>
        <v>0</v>
      </c>
      <c r="Q1019" s="173">
        <v>8.43E-3</v>
      </c>
      <c r="R1019" s="173">
        <f>Q1019*H1019</f>
        <v>3.372E-3</v>
      </c>
      <c r="S1019" s="173">
        <v>0.78500000000000003</v>
      </c>
      <c r="T1019" s="174">
        <f>S1019*H1019</f>
        <v>0.31400000000000006</v>
      </c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R1019" s="175" t="s">
        <v>142</v>
      </c>
      <c r="AT1019" s="175" t="s">
        <v>138</v>
      </c>
      <c r="AU1019" s="175" t="s">
        <v>89</v>
      </c>
      <c r="AY1019" s="18" t="s">
        <v>136</v>
      </c>
      <c r="BE1019" s="176">
        <f>IF(N1019="základní",J1019,0)</f>
        <v>0</v>
      </c>
      <c r="BF1019" s="176">
        <f>IF(N1019="snížená",J1019,0)</f>
        <v>0</v>
      </c>
      <c r="BG1019" s="176">
        <f>IF(N1019="zákl. přenesená",J1019,0)</f>
        <v>0</v>
      </c>
      <c r="BH1019" s="176">
        <f>IF(N1019="sníž. přenesená",J1019,0)</f>
        <v>0</v>
      </c>
      <c r="BI1019" s="176">
        <f>IF(N1019="nulová",J1019,0)</f>
        <v>0</v>
      </c>
      <c r="BJ1019" s="18" t="s">
        <v>86</v>
      </c>
      <c r="BK1019" s="176">
        <f>ROUND(I1019*H1019,2)</f>
        <v>0</v>
      </c>
      <c r="BL1019" s="18" t="s">
        <v>142</v>
      </c>
      <c r="BM1019" s="175" t="s">
        <v>1102</v>
      </c>
    </row>
    <row r="1020" spans="1:65" s="2" customFormat="1" ht="19.2">
      <c r="A1020" s="33"/>
      <c r="B1020" s="34"/>
      <c r="C1020" s="33"/>
      <c r="D1020" s="177" t="s">
        <v>144</v>
      </c>
      <c r="E1020" s="33"/>
      <c r="F1020" s="178" t="s">
        <v>1103</v>
      </c>
      <c r="G1020" s="33"/>
      <c r="H1020" s="33"/>
      <c r="I1020" s="97"/>
      <c r="J1020" s="33"/>
      <c r="K1020" s="33"/>
      <c r="L1020" s="34"/>
      <c r="M1020" s="179"/>
      <c r="N1020" s="180"/>
      <c r="O1020" s="59"/>
      <c r="P1020" s="59"/>
      <c r="Q1020" s="59"/>
      <c r="R1020" s="59"/>
      <c r="S1020" s="59"/>
      <c r="T1020" s="60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T1020" s="18" t="s">
        <v>144</v>
      </c>
      <c r="AU1020" s="18" t="s">
        <v>89</v>
      </c>
    </row>
    <row r="1021" spans="1:65" s="13" customFormat="1" ht="10.199999999999999">
      <c r="B1021" s="181"/>
      <c r="D1021" s="177" t="s">
        <v>146</v>
      </c>
      <c r="E1021" s="182" t="s">
        <v>1</v>
      </c>
      <c r="F1021" s="183" t="s">
        <v>1051</v>
      </c>
      <c r="H1021" s="182" t="s">
        <v>1</v>
      </c>
      <c r="I1021" s="184"/>
      <c r="L1021" s="181"/>
      <c r="M1021" s="185"/>
      <c r="N1021" s="186"/>
      <c r="O1021" s="186"/>
      <c r="P1021" s="186"/>
      <c r="Q1021" s="186"/>
      <c r="R1021" s="186"/>
      <c r="S1021" s="186"/>
      <c r="T1021" s="187"/>
      <c r="AT1021" s="182" t="s">
        <v>146</v>
      </c>
      <c r="AU1021" s="182" t="s">
        <v>89</v>
      </c>
      <c r="AV1021" s="13" t="s">
        <v>86</v>
      </c>
      <c r="AW1021" s="13" t="s">
        <v>33</v>
      </c>
      <c r="AX1021" s="13" t="s">
        <v>78</v>
      </c>
      <c r="AY1021" s="182" t="s">
        <v>136</v>
      </c>
    </row>
    <row r="1022" spans="1:65" s="14" customFormat="1" ht="10.199999999999999">
      <c r="B1022" s="188"/>
      <c r="D1022" s="177" t="s">
        <v>146</v>
      </c>
      <c r="E1022" s="189" t="s">
        <v>1</v>
      </c>
      <c r="F1022" s="190" t="s">
        <v>1104</v>
      </c>
      <c r="H1022" s="191">
        <v>0.4</v>
      </c>
      <c r="I1022" s="192"/>
      <c r="L1022" s="188"/>
      <c r="M1022" s="193"/>
      <c r="N1022" s="194"/>
      <c r="O1022" s="194"/>
      <c r="P1022" s="194"/>
      <c r="Q1022" s="194"/>
      <c r="R1022" s="194"/>
      <c r="S1022" s="194"/>
      <c r="T1022" s="195"/>
      <c r="AT1022" s="189" t="s">
        <v>146</v>
      </c>
      <c r="AU1022" s="189" t="s">
        <v>89</v>
      </c>
      <c r="AV1022" s="14" t="s">
        <v>89</v>
      </c>
      <c r="AW1022" s="14" t="s">
        <v>33</v>
      </c>
      <c r="AX1022" s="14" t="s">
        <v>78</v>
      </c>
      <c r="AY1022" s="189" t="s">
        <v>136</v>
      </c>
    </row>
    <row r="1023" spans="1:65" s="15" customFormat="1" ht="10.199999999999999">
      <c r="B1023" s="196"/>
      <c r="D1023" s="177" t="s">
        <v>146</v>
      </c>
      <c r="E1023" s="197" t="s">
        <v>1</v>
      </c>
      <c r="F1023" s="198" t="s">
        <v>149</v>
      </c>
      <c r="H1023" s="199">
        <v>0.4</v>
      </c>
      <c r="I1023" s="200"/>
      <c r="L1023" s="196"/>
      <c r="M1023" s="201"/>
      <c r="N1023" s="202"/>
      <c r="O1023" s="202"/>
      <c r="P1023" s="202"/>
      <c r="Q1023" s="202"/>
      <c r="R1023" s="202"/>
      <c r="S1023" s="202"/>
      <c r="T1023" s="203"/>
      <c r="AT1023" s="197" t="s">
        <v>146</v>
      </c>
      <c r="AU1023" s="197" t="s">
        <v>89</v>
      </c>
      <c r="AV1023" s="15" t="s">
        <v>142</v>
      </c>
      <c r="AW1023" s="15" t="s">
        <v>33</v>
      </c>
      <c r="AX1023" s="15" t="s">
        <v>86</v>
      </c>
      <c r="AY1023" s="197" t="s">
        <v>136</v>
      </c>
    </row>
    <row r="1024" spans="1:65" s="12" customFormat="1" ht="22.8" customHeight="1">
      <c r="B1024" s="149"/>
      <c r="D1024" s="150" t="s">
        <v>77</v>
      </c>
      <c r="E1024" s="160" t="s">
        <v>1105</v>
      </c>
      <c r="F1024" s="160" t="s">
        <v>1106</v>
      </c>
      <c r="I1024" s="152"/>
      <c r="J1024" s="161">
        <f>BK1024</f>
        <v>0</v>
      </c>
      <c r="L1024" s="149"/>
      <c r="M1024" s="154"/>
      <c r="N1024" s="155"/>
      <c r="O1024" s="155"/>
      <c r="P1024" s="156">
        <f>SUM(P1025:P1061)</f>
        <v>0</v>
      </c>
      <c r="Q1024" s="155"/>
      <c r="R1024" s="156">
        <f>SUM(R1025:R1061)</f>
        <v>0</v>
      </c>
      <c r="S1024" s="155"/>
      <c r="T1024" s="157">
        <f>SUM(T1025:T1061)</f>
        <v>0</v>
      </c>
      <c r="AR1024" s="150" t="s">
        <v>86</v>
      </c>
      <c r="AT1024" s="158" t="s">
        <v>77</v>
      </c>
      <c r="AU1024" s="158" t="s">
        <v>86</v>
      </c>
      <c r="AY1024" s="150" t="s">
        <v>136</v>
      </c>
      <c r="BK1024" s="159">
        <f>SUM(BK1025:BK1061)</f>
        <v>0</v>
      </c>
    </row>
    <row r="1025" spans="1:65" s="2" customFormat="1" ht="16.5" customHeight="1">
      <c r="A1025" s="33"/>
      <c r="B1025" s="162"/>
      <c r="C1025" s="163" t="s">
        <v>1107</v>
      </c>
      <c r="D1025" s="163" t="s">
        <v>138</v>
      </c>
      <c r="E1025" s="164" t="s">
        <v>1108</v>
      </c>
      <c r="F1025" s="165" t="s">
        <v>1109</v>
      </c>
      <c r="G1025" s="166" t="s">
        <v>468</v>
      </c>
      <c r="H1025" s="167">
        <v>10.109</v>
      </c>
      <c r="I1025" s="168"/>
      <c r="J1025" s="169">
        <f>ROUND(I1025*H1025,2)</f>
        <v>0</v>
      </c>
      <c r="K1025" s="170"/>
      <c r="L1025" s="34"/>
      <c r="M1025" s="171" t="s">
        <v>1</v>
      </c>
      <c r="N1025" s="172" t="s">
        <v>43</v>
      </c>
      <c r="O1025" s="59"/>
      <c r="P1025" s="173">
        <f>O1025*H1025</f>
        <v>0</v>
      </c>
      <c r="Q1025" s="173">
        <v>0</v>
      </c>
      <c r="R1025" s="173">
        <f>Q1025*H1025</f>
        <v>0</v>
      </c>
      <c r="S1025" s="173">
        <v>0</v>
      </c>
      <c r="T1025" s="174">
        <f>S1025*H1025</f>
        <v>0</v>
      </c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R1025" s="175" t="s">
        <v>142</v>
      </c>
      <c r="AT1025" s="175" t="s">
        <v>138</v>
      </c>
      <c r="AU1025" s="175" t="s">
        <v>89</v>
      </c>
      <c r="AY1025" s="18" t="s">
        <v>136</v>
      </c>
      <c r="BE1025" s="176">
        <f>IF(N1025="základní",J1025,0)</f>
        <v>0</v>
      </c>
      <c r="BF1025" s="176">
        <f>IF(N1025="snížená",J1025,0)</f>
        <v>0</v>
      </c>
      <c r="BG1025" s="176">
        <f>IF(N1025="zákl. přenesená",J1025,0)</f>
        <v>0</v>
      </c>
      <c r="BH1025" s="176">
        <f>IF(N1025="sníž. přenesená",J1025,0)</f>
        <v>0</v>
      </c>
      <c r="BI1025" s="176">
        <f>IF(N1025="nulová",J1025,0)</f>
        <v>0</v>
      </c>
      <c r="BJ1025" s="18" t="s">
        <v>86</v>
      </c>
      <c r="BK1025" s="176">
        <f>ROUND(I1025*H1025,2)</f>
        <v>0</v>
      </c>
      <c r="BL1025" s="18" t="s">
        <v>142</v>
      </c>
      <c r="BM1025" s="175" t="s">
        <v>1110</v>
      </c>
    </row>
    <row r="1026" spans="1:65" s="2" customFormat="1" ht="19.2">
      <c r="A1026" s="33"/>
      <c r="B1026" s="34"/>
      <c r="C1026" s="33"/>
      <c r="D1026" s="177" t="s">
        <v>144</v>
      </c>
      <c r="E1026" s="33"/>
      <c r="F1026" s="178" t="s">
        <v>1111</v>
      </c>
      <c r="G1026" s="33"/>
      <c r="H1026" s="33"/>
      <c r="I1026" s="97"/>
      <c r="J1026" s="33"/>
      <c r="K1026" s="33"/>
      <c r="L1026" s="34"/>
      <c r="M1026" s="179"/>
      <c r="N1026" s="180"/>
      <c r="O1026" s="59"/>
      <c r="P1026" s="59"/>
      <c r="Q1026" s="59"/>
      <c r="R1026" s="59"/>
      <c r="S1026" s="59"/>
      <c r="T1026" s="60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T1026" s="18" t="s">
        <v>144</v>
      </c>
      <c r="AU1026" s="18" t="s">
        <v>89</v>
      </c>
    </row>
    <row r="1027" spans="1:65" s="14" customFormat="1" ht="10.199999999999999">
      <c r="B1027" s="188"/>
      <c r="D1027" s="177" t="s">
        <v>146</v>
      </c>
      <c r="E1027" s="189" t="s">
        <v>1</v>
      </c>
      <c r="F1027" s="190" t="s">
        <v>1112</v>
      </c>
      <c r="H1027" s="191">
        <v>10.109</v>
      </c>
      <c r="I1027" s="192"/>
      <c r="L1027" s="188"/>
      <c r="M1027" s="193"/>
      <c r="N1027" s="194"/>
      <c r="O1027" s="194"/>
      <c r="P1027" s="194"/>
      <c r="Q1027" s="194"/>
      <c r="R1027" s="194"/>
      <c r="S1027" s="194"/>
      <c r="T1027" s="195"/>
      <c r="AT1027" s="189" t="s">
        <v>146</v>
      </c>
      <c r="AU1027" s="189" t="s">
        <v>89</v>
      </c>
      <c r="AV1027" s="14" t="s">
        <v>89</v>
      </c>
      <c r="AW1027" s="14" t="s">
        <v>33</v>
      </c>
      <c r="AX1027" s="14" t="s">
        <v>86</v>
      </c>
      <c r="AY1027" s="189" t="s">
        <v>136</v>
      </c>
    </row>
    <row r="1028" spans="1:65" s="2" customFormat="1" ht="16.5" customHeight="1">
      <c r="A1028" s="33"/>
      <c r="B1028" s="162"/>
      <c r="C1028" s="163" t="s">
        <v>1113</v>
      </c>
      <c r="D1028" s="163" t="s">
        <v>138</v>
      </c>
      <c r="E1028" s="164" t="s">
        <v>1114</v>
      </c>
      <c r="F1028" s="165" t="s">
        <v>1115</v>
      </c>
      <c r="G1028" s="166" t="s">
        <v>468</v>
      </c>
      <c r="H1028" s="167">
        <v>0.81</v>
      </c>
      <c r="I1028" s="168"/>
      <c r="J1028" s="169">
        <f>ROUND(I1028*H1028,2)</f>
        <v>0</v>
      </c>
      <c r="K1028" s="170"/>
      <c r="L1028" s="34"/>
      <c r="M1028" s="171" t="s">
        <v>1</v>
      </c>
      <c r="N1028" s="172" t="s">
        <v>43</v>
      </c>
      <c r="O1028" s="59"/>
      <c r="P1028" s="173">
        <f>O1028*H1028</f>
        <v>0</v>
      </c>
      <c r="Q1028" s="173">
        <v>0</v>
      </c>
      <c r="R1028" s="173">
        <f>Q1028*H1028</f>
        <v>0</v>
      </c>
      <c r="S1028" s="173">
        <v>0</v>
      </c>
      <c r="T1028" s="174">
        <f>S1028*H1028</f>
        <v>0</v>
      </c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R1028" s="175" t="s">
        <v>142</v>
      </c>
      <c r="AT1028" s="175" t="s">
        <v>138</v>
      </c>
      <c r="AU1028" s="175" t="s">
        <v>89</v>
      </c>
      <c r="AY1028" s="18" t="s">
        <v>136</v>
      </c>
      <c r="BE1028" s="176">
        <f>IF(N1028="základní",J1028,0)</f>
        <v>0</v>
      </c>
      <c r="BF1028" s="176">
        <f>IF(N1028="snížená",J1028,0)</f>
        <v>0</v>
      </c>
      <c r="BG1028" s="176">
        <f>IF(N1028="zákl. přenesená",J1028,0)</f>
        <v>0</v>
      </c>
      <c r="BH1028" s="176">
        <f>IF(N1028="sníž. přenesená",J1028,0)</f>
        <v>0</v>
      </c>
      <c r="BI1028" s="176">
        <f>IF(N1028="nulová",J1028,0)</f>
        <v>0</v>
      </c>
      <c r="BJ1028" s="18" t="s">
        <v>86</v>
      </c>
      <c r="BK1028" s="176">
        <f>ROUND(I1028*H1028,2)</f>
        <v>0</v>
      </c>
      <c r="BL1028" s="18" t="s">
        <v>142</v>
      </c>
      <c r="BM1028" s="175" t="s">
        <v>1116</v>
      </c>
    </row>
    <row r="1029" spans="1:65" s="2" customFormat="1" ht="19.2">
      <c r="A1029" s="33"/>
      <c r="B1029" s="34"/>
      <c r="C1029" s="33"/>
      <c r="D1029" s="177" t="s">
        <v>144</v>
      </c>
      <c r="E1029" s="33"/>
      <c r="F1029" s="178" t="s">
        <v>1117</v>
      </c>
      <c r="G1029" s="33"/>
      <c r="H1029" s="33"/>
      <c r="I1029" s="97"/>
      <c r="J1029" s="33"/>
      <c r="K1029" s="33"/>
      <c r="L1029" s="34"/>
      <c r="M1029" s="179"/>
      <c r="N1029" s="180"/>
      <c r="O1029" s="59"/>
      <c r="P1029" s="59"/>
      <c r="Q1029" s="59"/>
      <c r="R1029" s="59"/>
      <c r="S1029" s="59"/>
      <c r="T1029" s="60"/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T1029" s="18" t="s">
        <v>144</v>
      </c>
      <c r="AU1029" s="18" t="s">
        <v>89</v>
      </c>
    </row>
    <row r="1030" spans="1:65" s="14" customFormat="1" ht="10.199999999999999">
      <c r="B1030" s="188"/>
      <c r="D1030" s="177" t="s">
        <v>146</v>
      </c>
      <c r="E1030" s="189" t="s">
        <v>1</v>
      </c>
      <c r="F1030" s="190" t="s">
        <v>1118</v>
      </c>
      <c r="H1030" s="191">
        <v>0.81</v>
      </c>
      <c r="I1030" s="192"/>
      <c r="L1030" s="188"/>
      <c r="M1030" s="193"/>
      <c r="N1030" s="194"/>
      <c r="O1030" s="194"/>
      <c r="P1030" s="194"/>
      <c r="Q1030" s="194"/>
      <c r="R1030" s="194"/>
      <c r="S1030" s="194"/>
      <c r="T1030" s="195"/>
      <c r="AT1030" s="189" t="s">
        <v>146</v>
      </c>
      <c r="AU1030" s="189" t="s">
        <v>89</v>
      </c>
      <c r="AV1030" s="14" t="s">
        <v>89</v>
      </c>
      <c r="AW1030" s="14" t="s">
        <v>33</v>
      </c>
      <c r="AX1030" s="14" t="s">
        <v>86</v>
      </c>
      <c r="AY1030" s="189" t="s">
        <v>136</v>
      </c>
    </row>
    <row r="1031" spans="1:65" s="2" customFormat="1" ht="16.5" customHeight="1">
      <c r="A1031" s="33"/>
      <c r="B1031" s="162"/>
      <c r="C1031" s="163" t="s">
        <v>1119</v>
      </c>
      <c r="D1031" s="163" t="s">
        <v>138</v>
      </c>
      <c r="E1031" s="164" t="s">
        <v>1120</v>
      </c>
      <c r="F1031" s="165" t="s">
        <v>1121</v>
      </c>
      <c r="G1031" s="166" t="s">
        <v>468</v>
      </c>
      <c r="H1031" s="167">
        <v>498.45600000000002</v>
      </c>
      <c r="I1031" s="168"/>
      <c r="J1031" s="169">
        <f>ROUND(I1031*H1031,2)</f>
        <v>0</v>
      </c>
      <c r="K1031" s="170"/>
      <c r="L1031" s="34"/>
      <c r="M1031" s="171" t="s">
        <v>1</v>
      </c>
      <c r="N1031" s="172" t="s">
        <v>43</v>
      </c>
      <c r="O1031" s="59"/>
      <c r="P1031" s="173">
        <f>O1031*H1031</f>
        <v>0</v>
      </c>
      <c r="Q1031" s="173">
        <v>0</v>
      </c>
      <c r="R1031" s="173">
        <f>Q1031*H1031</f>
        <v>0</v>
      </c>
      <c r="S1031" s="173">
        <v>0</v>
      </c>
      <c r="T1031" s="174">
        <f>S1031*H1031</f>
        <v>0</v>
      </c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R1031" s="175" t="s">
        <v>142</v>
      </c>
      <c r="AT1031" s="175" t="s">
        <v>138</v>
      </c>
      <c r="AU1031" s="175" t="s">
        <v>89</v>
      </c>
      <c r="AY1031" s="18" t="s">
        <v>136</v>
      </c>
      <c r="BE1031" s="176">
        <f>IF(N1031="základní",J1031,0)</f>
        <v>0</v>
      </c>
      <c r="BF1031" s="176">
        <f>IF(N1031="snížená",J1031,0)</f>
        <v>0</v>
      </c>
      <c r="BG1031" s="176">
        <f>IF(N1031="zákl. přenesená",J1031,0)</f>
        <v>0</v>
      </c>
      <c r="BH1031" s="176">
        <f>IF(N1031="sníž. přenesená",J1031,0)</f>
        <v>0</v>
      </c>
      <c r="BI1031" s="176">
        <f>IF(N1031="nulová",J1031,0)</f>
        <v>0</v>
      </c>
      <c r="BJ1031" s="18" t="s">
        <v>86</v>
      </c>
      <c r="BK1031" s="176">
        <f>ROUND(I1031*H1031,2)</f>
        <v>0</v>
      </c>
      <c r="BL1031" s="18" t="s">
        <v>142</v>
      </c>
      <c r="BM1031" s="175" t="s">
        <v>1122</v>
      </c>
    </row>
    <row r="1032" spans="1:65" s="2" customFormat="1" ht="10.199999999999999">
      <c r="A1032" s="33"/>
      <c r="B1032" s="34"/>
      <c r="C1032" s="33"/>
      <c r="D1032" s="177" t="s">
        <v>144</v>
      </c>
      <c r="E1032" s="33"/>
      <c r="F1032" s="178" t="s">
        <v>1123</v>
      </c>
      <c r="G1032" s="33"/>
      <c r="H1032" s="33"/>
      <c r="I1032" s="97"/>
      <c r="J1032" s="33"/>
      <c r="K1032" s="33"/>
      <c r="L1032" s="34"/>
      <c r="M1032" s="179"/>
      <c r="N1032" s="180"/>
      <c r="O1032" s="59"/>
      <c r="P1032" s="59"/>
      <c r="Q1032" s="59"/>
      <c r="R1032" s="59"/>
      <c r="S1032" s="59"/>
      <c r="T1032" s="60"/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T1032" s="18" t="s">
        <v>144</v>
      </c>
      <c r="AU1032" s="18" t="s">
        <v>89</v>
      </c>
    </row>
    <row r="1033" spans="1:65" s="14" customFormat="1" ht="10.199999999999999">
      <c r="B1033" s="188"/>
      <c r="D1033" s="177" t="s">
        <v>146</v>
      </c>
      <c r="E1033" s="189" t="s">
        <v>1</v>
      </c>
      <c r="F1033" s="190" t="s">
        <v>1124</v>
      </c>
      <c r="H1033" s="191">
        <v>498.45600000000002</v>
      </c>
      <c r="I1033" s="192"/>
      <c r="L1033" s="188"/>
      <c r="M1033" s="193"/>
      <c r="N1033" s="194"/>
      <c r="O1033" s="194"/>
      <c r="P1033" s="194"/>
      <c r="Q1033" s="194"/>
      <c r="R1033" s="194"/>
      <c r="S1033" s="194"/>
      <c r="T1033" s="195"/>
      <c r="AT1033" s="189" t="s">
        <v>146</v>
      </c>
      <c r="AU1033" s="189" t="s">
        <v>89</v>
      </c>
      <c r="AV1033" s="14" t="s">
        <v>89</v>
      </c>
      <c r="AW1033" s="14" t="s">
        <v>33</v>
      </c>
      <c r="AX1033" s="14" t="s">
        <v>86</v>
      </c>
      <c r="AY1033" s="189" t="s">
        <v>136</v>
      </c>
    </row>
    <row r="1034" spans="1:65" s="2" customFormat="1" ht="16.5" customHeight="1">
      <c r="A1034" s="33"/>
      <c r="B1034" s="162"/>
      <c r="C1034" s="163" t="s">
        <v>1125</v>
      </c>
      <c r="D1034" s="163" t="s">
        <v>138</v>
      </c>
      <c r="E1034" s="164" t="s">
        <v>1126</v>
      </c>
      <c r="F1034" s="165" t="s">
        <v>1127</v>
      </c>
      <c r="G1034" s="166" t="s">
        <v>468</v>
      </c>
      <c r="H1034" s="167">
        <v>14455.224</v>
      </c>
      <c r="I1034" s="168"/>
      <c r="J1034" s="169">
        <f>ROUND(I1034*H1034,2)</f>
        <v>0</v>
      </c>
      <c r="K1034" s="170"/>
      <c r="L1034" s="34"/>
      <c r="M1034" s="171" t="s">
        <v>1</v>
      </c>
      <c r="N1034" s="172" t="s">
        <v>43</v>
      </c>
      <c r="O1034" s="59"/>
      <c r="P1034" s="173">
        <f>O1034*H1034</f>
        <v>0</v>
      </c>
      <c r="Q1034" s="173">
        <v>0</v>
      </c>
      <c r="R1034" s="173">
        <f>Q1034*H1034</f>
        <v>0</v>
      </c>
      <c r="S1034" s="173">
        <v>0</v>
      </c>
      <c r="T1034" s="174">
        <f>S1034*H1034</f>
        <v>0</v>
      </c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R1034" s="175" t="s">
        <v>142</v>
      </c>
      <c r="AT1034" s="175" t="s">
        <v>138</v>
      </c>
      <c r="AU1034" s="175" t="s">
        <v>89</v>
      </c>
      <c r="AY1034" s="18" t="s">
        <v>136</v>
      </c>
      <c r="BE1034" s="176">
        <f>IF(N1034="základní",J1034,0)</f>
        <v>0</v>
      </c>
      <c r="BF1034" s="176">
        <f>IF(N1034="snížená",J1034,0)</f>
        <v>0</v>
      </c>
      <c r="BG1034" s="176">
        <f>IF(N1034="zákl. přenesená",J1034,0)</f>
        <v>0</v>
      </c>
      <c r="BH1034" s="176">
        <f>IF(N1034="sníž. přenesená",J1034,0)</f>
        <v>0</v>
      </c>
      <c r="BI1034" s="176">
        <f>IF(N1034="nulová",J1034,0)</f>
        <v>0</v>
      </c>
      <c r="BJ1034" s="18" t="s">
        <v>86</v>
      </c>
      <c r="BK1034" s="176">
        <f>ROUND(I1034*H1034,2)</f>
        <v>0</v>
      </c>
      <c r="BL1034" s="18" t="s">
        <v>142</v>
      </c>
      <c r="BM1034" s="175" t="s">
        <v>1128</v>
      </c>
    </row>
    <row r="1035" spans="1:65" s="2" customFormat="1" ht="19.2">
      <c r="A1035" s="33"/>
      <c r="B1035" s="34"/>
      <c r="C1035" s="33"/>
      <c r="D1035" s="177" t="s">
        <v>144</v>
      </c>
      <c r="E1035" s="33"/>
      <c r="F1035" s="178" t="s">
        <v>1129</v>
      </c>
      <c r="G1035" s="33"/>
      <c r="H1035" s="33"/>
      <c r="I1035" s="97"/>
      <c r="J1035" s="33"/>
      <c r="K1035" s="33"/>
      <c r="L1035" s="34"/>
      <c r="M1035" s="179"/>
      <c r="N1035" s="180"/>
      <c r="O1035" s="59"/>
      <c r="P1035" s="59"/>
      <c r="Q1035" s="59"/>
      <c r="R1035" s="59"/>
      <c r="S1035" s="59"/>
      <c r="T1035" s="60"/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T1035" s="18" t="s">
        <v>144</v>
      </c>
      <c r="AU1035" s="18" t="s">
        <v>89</v>
      </c>
    </row>
    <row r="1036" spans="1:65" s="14" customFormat="1" ht="10.199999999999999">
      <c r="B1036" s="188"/>
      <c r="D1036" s="177" t="s">
        <v>146</v>
      </c>
      <c r="E1036" s="189" t="s">
        <v>1</v>
      </c>
      <c r="F1036" s="190" t="s">
        <v>1130</v>
      </c>
      <c r="H1036" s="191">
        <v>14455.224</v>
      </c>
      <c r="I1036" s="192"/>
      <c r="L1036" s="188"/>
      <c r="M1036" s="193"/>
      <c r="N1036" s="194"/>
      <c r="O1036" s="194"/>
      <c r="P1036" s="194"/>
      <c r="Q1036" s="194"/>
      <c r="R1036" s="194"/>
      <c r="S1036" s="194"/>
      <c r="T1036" s="195"/>
      <c r="AT1036" s="189" t="s">
        <v>146</v>
      </c>
      <c r="AU1036" s="189" t="s">
        <v>89</v>
      </c>
      <c r="AV1036" s="14" t="s">
        <v>89</v>
      </c>
      <c r="AW1036" s="14" t="s">
        <v>33</v>
      </c>
      <c r="AX1036" s="14" t="s">
        <v>86</v>
      </c>
      <c r="AY1036" s="189" t="s">
        <v>136</v>
      </c>
    </row>
    <row r="1037" spans="1:65" s="2" customFormat="1" ht="16.5" customHeight="1">
      <c r="A1037" s="33"/>
      <c r="B1037" s="162"/>
      <c r="C1037" s="163" t="s">
        <v>1131</v>
      </c>
      <c r="D1037" s="163" t="s">
        <v>138</v>
      </c>
      <c r="E1037" s="164" t="s">
        <v>1132</v>
      </c>
      <c r="F1037" s="165" t="s">
        <v>1133</v>
      </c>
      <c r="G1037" s="166" t="s">
        <v>468</v>
      </c>
      <c r="H1037" s="167">
        <v>373.714</v>
      </c>
      <c r="I1037" s="168"/>
      <c r="J1037" s="169">
        <f>ROUND(I1037*H1037,2)</f>
        <v>0</v>
      </c>
      <c r="K1037" s="170"/>
      <c r="L1037" s="34"/>
      <c r="M1037" s="171" t="s">
        <v>1</v>
      </c>
      <c r="N1037" s="172" t="s">
        <v>43</v>
      </c>
      <c r="O1037" s="59"/>
      <c r="P1037" s="173">
        <f>O1037*H1037</f>
        <v>0</v>
      </c>
      <c r="Q1037" s="173">
        <v>0</v>
      </c>
      <c r="R1037" s="173">
        <f>Q1037*H1037</f>
        <v>0</v>
      </c>
      <c r="S1037" s="173">
        <v>0</v>
      </c>
      <c r="T1037" s="174">
        <f>S1037*H1037</f>
        <v>0</v>
      </c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R1037" s="175" t="s">
        <v>142</v>
      </c>
      <c r="AT1037" s="175" t="s">
        <v>138</v>
      </c>
      <c r="AU1037" s="175" t="s">
        <v>89</v>
      </c>
      <c r="AY1037" s="18" t="s">
        <v>136</v>
      </c>
      <c r="BE1037" s="176">
        <f>IF(N1037="základní",J1037,0)</f>
        <v>0</v>
      </c>
      <c r="BF1037" s="176">
        <f>IF(N1037="snížená",J1037,0)</f>
        <v>0</v>
      </c>
      <c r="BG1037" s="176">
        <f>IF(N1037="zákl. přenesená",J1037,0)</f>
        <v>0</v>
      </c>
      <c r="BH1037" s="176">
        <f>IF(N1037="sníž. přenesená",J1037,0)</f>
        <v>0</v>
      </c>
      <c r="BI1037" s="176">
        <f>IF(N1037="nulová",J1037,0)</f>
        <v>0</v>
      </c>
      <c r="BJ1037" s="18" t="s">
        <v>86</v>
      </c>
      <c r="BK1037" s="176">
        <f>ROUND(I1037*H1037,2)</f>
        <v>0</v>
      </c>
      <c r="BL1037" s="18" t="s">
        <v>142</v>
      </c>
      <c r="BM1037" s="175" t="s">
        <v>1134</v>
      </c>
    </row>
    <row r="1038" spans="1:65" s="2" customFormat="1" ht="10.199999999999999">
      <c r="A1038" s="33"/>
      <c r="B1038" s="34"/>
      <c r="C1038" s="33"/>
      <c r="D1038" s="177" t="s">
        <v>144</v>
      </c>
      <c r="E1038" s="33"/>
      <c r="F1038" s="178" t="s">
        <v>1135</v>
      </c>
      <c r="G1038" s="33"/>
      <c r="H1038" s="33"/>
      <c r="I1038" s="97"/>
      <c r="J1038" s="33"/>
      <c r="K1038" s="33"/>
      <c r="L1038" s="34"/>
      <c r="M1038" s="179"/>
      <c r="N1038" s="180"/>
      <c r="O1038" s="59"/>
      <c r="P1038" s="59"/>
      <c r="Q1038" s="59"/>
      <c r="R1038" s="59"/>
      <c r="S1038" s="59"/>
      <c r="T1038" s="60"/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T1038" s="18" t="s">
        <v>144</v>
      </c>
      <c r="AU1038" s="18" t="s">
        <v>89</v>
      </c>
    </row>
    <row r="1039" spans="1:65" s="14" customFormat="1" ht="10.199999999999999">
      <c r="B1039" s="188"/>
      <c r="D1039" s="177" t="s">
        <v>146</v>
      </c>
      <c r="E1039" s="189" t="s">
        <v>1</v>
      </c>
      <c r="F1039" s="190" t="s">
        <v>1136</v>
      </c>
      <c r="H1039" s="191">
        <v>373.714</v>
      </c>
      <c r="I1039" s="192"/>
      <c r="L1039" s="188"/>
      <c r="M1039" s="193"/>
      <c r="N1039" s="194"/>
      <c r="O1039" s="194"/>
      <c r="P1039" s="194"/>
      <c r="Q1039" s="194"/>
      <c r="R1039" s="194"/>
      <c r="S1039" s="194"/>
      <c r="T1039" s="195"/>
      <c r="AT1039" s="189" t="s">
        <v>146</v>
      </c>
      <c r="AU1039" s="189" t="s">
        <v>89</v>
      </c>
      <c r="AV1039" s="14" t="s">
        <v>89</v>
      </c>
      <c r="AW1039" s="14" t="s">
        <v>33</v>
      </c>
      <c r="AX1039" s="14" t="s">
        <v>86</v>
      </c>
      <c r="AY1039" s="189" t="s">
        <v>136</v>
      </c>
    </row>
    <row r="1040" spans="1:65" s="2" customFormat="1" ht="16.5" customHeight="1">
      <c r="A1040" s="33"/>
      <c r="B1040" s="162"/>
      <c r="C1040" s="163" t="s">
        <v>1137</v>
      </c>
      <c r="D1040" s="163" t="s">
        <v>138</v>
      </c>
      <c r="E1040" s="164" t="s">
        <v>1138</v>
      </c>
      <c r="F1040" s="165" t="s">
        <v>1139</v>
      </c>
      <c r="G1040" s="166" t="s">
        <v>468</v>
      </c>
      <c r="H1040" s="167">
        <v>10837.706</v>
      </c>
      <c r="I1040" s="168"/>
      <c r="J1040" s="169">
        <f>ROUND(I1040*H1040,2)</f>
        <v>0</v>
      </c>
      <c r="K1040" s="170"/>
      <c r="L1040" s="34"/>
      <c r="M1040" s="171" t="s">
        <v>1</v>
      </c>
      <c r="N1040" s="172" t="s">
        <v>43</v>
      </c>
      <c r="O1040" s="59"/>
      <c r="P1040" s="173">
        <f>O1040*H1040</f>
        <v>0</v>
      </c>
      <c r="Q1040" s="173">
        <v>0</v>
      </c>
      <c r="R1040" s="173">
        <f>Q1040*H1040</f>
        <v>0</v>
      </c>
      <c r="S1040" s="173">
        <v>0</v>
      </c>
      <c r="T1040" s="174">
        <f>S1040*H1040</f>
        <v>0</v>
      </c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R1040" s="175" t="s">
        <v>142</v>
      </c>
      <c r="AT1040" s="175" t="s">
        <v>138</v>
      </c>
      <c r="AU1040" s="175" t="s">
        <v>89</v>
      </c>
      <c r="AY1040" s="18" t="s">
        <v>136</v>
      </c>
      <c r="BE1040" s="176">
        <f>IF(N1040="základní",J1040,0)</f>
        <v>0</v>
      </c>
      <c r="BF1040" s="176">
        <f>IF(N1040="snížená",J1040,0)</f>
        <v>0</v>
      </c>
      <c r="BG1040" s="176">
        <f>IF(N1040="zákl. přenesená",J1040,0)</f>
        <v>0</v>
      </c>
      <c r="BH1040" s="176">
        <f>IF(N1040="sníž. přenesená",J1040,0)</f>
        <v>0</v>
      </c>
      <c r="BI1040" s="176">
        <f>IF(N1040="nulová",J1040,0)</f>
        <v>0</v>
      </c>
      <c r="BJ1040" s="18" t="s">
        <v>86</v>
      </c>
      <c r="BK1040" s="176">
        <f>ROUND(I1040*H1040,2)</f>
        <v>0</v>
      </c>
      <c r="BL1040" s="18" t="s">
        <v>142</v>
      </c>
      <c r="BM1040" s="175" t="s">
        <v>1140</v>
      </c>
    </row>
    <row r="1041" spans="1:65" s="2" customFormat="1" ht="19.2">
      <c r="A1041" s="33"/>
      <c r="B1041" s="34"/>
      <c r="C1041" s="33"/>
      <c r="D1041" s="177" t="s">
        <v>144</v>
      </c>
      <c r="E1041" s="33"/>
      <c r="F1041" s="178" t="s">
        <v>1141</v>
      </c>
      <c r="G1041" s="33"/>
      <c r="H1041" s="33"/>
      <c r="I1041" s="97"/>
      <c r="J1041" s="33"/>
      <c r="K1041" s="33"/>
      <c r="L1041" s="34"/>
      <c r="M1041" s="179"/>
      <c r="N1041" s="180"/>
      <c r="O1041" s="59"/>
      <c r="P1041" s="59"/>
      <c r="Q1041" s="59"/>
      <c r="R1041" s="59"/>
      <c r="S1041" s="59"/>
      <c r="T1041" s="60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T1041" s="18" t="s">
        <v>144</v>
      </c>
      <c r="AU1041" s="18" t="s">
        <v>89</v>
      </c>
    </row>
    <row r="1042" spans="1:65" s="14" customFormat="1" ht="10.199999999999999">
      <c r="B1042" s="188"/>
      <c r="D1042" s="177" t="s">
        <v>146</v>
      </c>
      <c r="E1042" s="189" t="s">
        <v>1</v>
      </c>
      <c r="F1042" s="190" t="s">
        <v>1142</v>
      </c>
      <c r="H1042" s="191">
        <v>10837.706</v>
      </c>
      <c r="I1042" s="192"/>
      <c r="L1042" s="188"/>
      <c r="M1042" s="193"/>
      <c r="N1042" s="194"/>
      <c r="O1042" s="194"/>
      <c r="P1042" s="194"/>
      <c r="Q1042" s="194"/>
      <c r="R1042" s="194"/>
      <c r="S1042" s="194"/>
      <c r="T1042" s="195"/>
      <c r="AT1042" s="189" t="s">
        <v>146</v>
      </c>
      <c r="AU1042" s="189" t="s">
        <v>89</v>
      </c>
      <c r="AV1042" s="14" t="s">
        <v>89</v>
      </c>
      <c r="AW1042" s="14" t="s">
        <v>33</v>
      </c>
      <c r="AX1042" s="14" t="s">
        <v>86</v>
      </c>
      <c r="AY1042" s="189" t="s">
        <v>136</v>
      </c>
    </row>
    <row r="1043" spans="1:65" s="2" customFormat="1" ht="16.5" customHeight="1">
      <c r="A1043" s="33"/>
      <c r="B1043" s="162"/>
      <c r="C1043" s="163" t="s">
        <v>1143</v>
      </c>
      <c r="D1043" s="163" t="s">
        <v>138</v>
      </c>
      <c r="E1043" s="164" t="s">
        <v>1144</v>
      </c>
      <c r="F1043" s="165" t="s">
        <v>1145</v>
      </c>
      <c r="G1043" s="166" t="s">
        <v>468</v>
      </c>
      <c r="H1043" s="167">
        <v>498.45600000000002</v>
      </c>
      <c r="I1043" s="168"/>
      <c r="J1043" s="169">
        <f>ROUND(I1043*H1043,2)</f>
        <v>0</v>
      </c>
      <c r="K1043" s="170"/>
      <c r="L1043" s="34"/>
      <c r="M1043" s="171" t="s">
        <v>1</v>
      </c>
      <c r="N1043" s="172" t="s">
        <v>43</v>
      </c>
      <c r="O1043" s="59"/>
      <c r="P1043" s="173">
        <f>O1043*H1043</f>
        <v>0</v>
      </c>
      <c r="Q1043" s="173">
        <v>0</v>
      </c>
      <c r="R1043" s="173">
        <f>Q1043*H1043</f>
        <v>0</v>
      </c>
      <c r="S1043" s="173">
        <v>0</v>
      </c>
      <c r="T1043" s="174">
        <f>S1043*H1043</f>
        <v>0</v>
      </c>
      <c r="U1043" s="33"/>
      <c r="V1043" s="33"/>
      <c r="W1043" s="33"/>
      <c r="X1043" s="33"/>
      <c r="Y1043" s="33"/>
      <c r="Z1043" s="33"/>
      <c r="AA1043" s="33"/>
      <c r="AB1043" s="33"/>
      <c r="AC1043" s="33"/>
      <c r="AD1043" s="33"/>
      <c r="AE1043" s="33"/>
      <c r="AR1043" s="175" t="s">
        <v>142</v>
      </c>
      <c r="AT1043" s="175" t="s">
        <v>138</v>
      </c>
      <c r="AU1043" s="175" t="s">
        <v>89</v>
      </c>
      <c r="AY1043" s="18" t="s">
        <v>136</v>
      </c>
      <c r="BE1043" s="176">
        <f>IF(N1043="základní",J1043,0)</f>
        <v>0</v>
      </c>
      <c r="BF1043" s="176">
        <f>IF(N1043="snížená",J1043,0)</f>
        <v>0</v>
      </c>
      <c r="BG1043" s="176">
        <f>IF(N1043="zákl. přenesená",J1043,0)</f>
        <v>0</v>
      </c>
      <c r="BH1043" s="176">
        <f>IF(N1043="sníž. přenesená",J1043,0)</f>
        <v>0</v>
      </c>
      <c r="BI1043" s="176">
        <f>IF(N1043="nulová",J1043,0)</f>
        <v>0</v>
      </c>
      <c r="BJ1043" s="18" t="s">
        <v>86</v>
      </c>
      <c r="BK1043" s="176">
        <f>ROUND(I1043*H1043,2)</f>
        <v>0</v>
      </c>
      <c r="BL1043" s="18" t="s">
        <v>142</v>
      </c>
      <c r="BM1043" s="175" t="s">
        <v>1146</v>
      </c>
    </row>
    <row r="1044" spans="1:65" s="2" customFormat="1" ht="10.199999999999999">
      <c r="A1044" s="33"/>
      <c r="B1044" s="34"/>
      <c r="C1044" s="33"/>
      <c r="D1044" s="177" t="s">
        <v>144</v>
      </c>
      <c r="E1044" s="33"/>
      <c r="F1044" s="178" t="s">
        <v>1147</v>
      </c>
      <c r="G1044" s="33"/>
      <c r="H1044" s="33"/>
      <c r="I1044" s="97"/>
      <c r="J1044" s="33"/>
      <c r="K1044" s="33"/>
      <c r="L1044" s="34"/>
      <c r="M1044" s="179"/>
      <c r="N1044" s="180"/>
      <c r="O1044" s="59"/>
      <c r="P1044" s="59"/>
      <c r="Q1044" s="59"/>
      <c r="R1044" s="59"/>
      <c r="S1044" s="59"/>
      <c r="T1044" s="60"/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T1044" s="18" t="s">
        <v>144</v>
      </c>
      <c r="AU1044" s="18" t="s">
        <v>89</v>
      </c>
    </row>
    <row r="1045" spans="1:65" s="14" customFormat="1" ht="10.199999999999999">
      <c r="B1045" s="188"/>
      <c r="D1045" s="177" t="s">
        <v>146</v>
      </c>
      <c r="E1045" s="189" t="s">
        <v>1</v>
      </c>
      <c r="F1045" s="190" t="s">
        <v>1124</v>
      </c>
      <c r="H1045" s="191">
        <v>498.45600000000002</v>
      </c>
      <c r="I1045" s="192"/>
      <c r="L1045" s="188"/>
      <c r="M1045" s="193"/>
      <c r="N1045" s="194"/>
      <c r="O1045" s="194"/>
      <c r="P1045" s="194"/>
      <c r="Q1045" s="194"/>
      <c r="R1045" s="194"/>
      <c r="S1045" s="194"/>
      <c r="T1045" s="195"/>
      <c r="AT1045" s="189" t="s">
        <v>146</v>
      </c>
      <c r="AU1045" s="189" t="s">
        <v>89</v>
      </c>
      <c r="AV1045" s="14" t="s">
        <v>89</v>
      </c>
      <c r="AW1045" s="14" t="s">
        <v>33</v>
      </c>
      <c r="AX1045" s="14" t="s">
        <v>86</v>
      </c>
      <c r="AY1045" s="189" t="s">
        <v>136</v>
      </c>
    </row>
    <row r="1046" spans="1:65" s="2" customFormat="1" ht="16.5" customHeight="1">
      <c r="A1046" s="33"/>
      <c r="B1046" s="162"/>
      <c r="C1046" s="163" t="s">
        <v>1148</v>
      </c>
      <c r="D1046" s="163" t="s">
        <v>138</v>
      </c>
      <c r="E1046" s="164" t="s">
        <v>1149</v>
      </c>
      <c r="F1046" s="165" t="s">
        <v>1150</v>
      </c>
      <c r="G1046" s="166" t="s">
        <v>468</v>
      </c>
      <c r="H1046" s="167">
        <v>373.714</v>
      </c>
      <c r="I1046" s="168"/>
      <c r="J1046" s="169">
        <f>ROUND(I1046*H1046,2)</f>
        <v>0</v>
      </c>
      <c r="K1046" s="170"/>
      <c r="L1046" s="34"/>
      <c r="M1046" s="171" t="s">
        <v>1</v>
      </c>
      <c r="N1046" s="172" t="s">
        <v>43</v>
      </c>
      <c r="O1046" s="59"/>
      <c r="P1046" s="173">
        <f>O1046*H1046</f>
        <v>0</v>
      </c>
      <c r="Q1046" s="173">
        <v>0</v>
      </c>
      <c r="R1046" s="173">
        <f>Q1046*H1046</f>
        <v>0</v>
      </c>
      <c r="S1046" s="173">
        <v>0</v>
      </c>
      <c r="T1046" s="174">
        <f>S1046*H1046</f>
        <v>0</v>
      </c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R1046" s="175" t="s">
        <v>142</v>
      </c>
      <c r="AT1046" s="175" t="s">
        <v>138</v>
      </c>
      <c r="AU1046" s="175" t="s">
        <v>89</v>
      </c>
      <c r="AY1046" s="18" t="s">
        <v>136</v>
      </c>
      <c r="BE1046" s="176">
        <f>IF(N1046="základní",J1046,0)</f>
        <v>0</v>
      </c>
      <c r="BF1046" s="176">
        <f>IF(N1046="snížená",J1046,0)</f>
        <v>0</v>
      </c>
      <c r="BG1046" s="176">
        <f>IF(N1046="zákl. přenesená",J1046,0)</f>
        <v>0</v>
      </c>
      <c r="BH1046" s="176">
        <f>IF(N1046="sníž. přenesená",J1046,0)</f>
        <v>0</v>
      </c>
      <c r="BI1046" s="176">
        <f>IF(N1046="nulová",J1046,0)</f>
        <v>0</v>
      </c>
      <c r="BJ1046" s="18" t="s">
        <v>86</v>
      </c>
      <c r="BK1046" s="176">
        <f>ROUND(I1046*H1046,2)</f>
        <v>0</v>
      </c>
      <c r="BL1046" s="18" t="s">
        <v>142</v>
      </c>
      <c r="BM1046" s="175" t="s">
        <v>1151</v>
      </c>
    </row>
    <row r="1047" spans="1:65" s="2" customFormat="1" ht="10.199999999999999">
      <c r="A1047" s="33"/>
      <c r="B1047" s="34"/>
      <c r="C1047" s="33"/>
      <c r="D1047" s="177" t="s">
        <v>144</v>
      </c>
      <c r="E1047" s="33"/>
      <c r="F1047" s="178" t="s">
        <v>1152</v>
      </c>
      <c r="G1047" s="33"/>
      <c r="H1047" s="33"/>
      <c r="I1047" s="97"/>
      <c r="J1047" s="33"/>
      <c r="K1047" s="33"/>
      <c r="L1047" s="34"/>
      <c r="M1047" s="179"/>
      <c r="N1047" s="180"/>
      <c r="O1047" s="59"/>
      <c r="P1047" s="59"/>
      <c r="Q1047" s="59"/>
      <c r="R1047" s="59"/>
      <c r="S1047" s="59"/>
      <c r="T1047" s="60"/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T1047" s="18" t="s">
        <v>144</v>
      </c>
      <c r="AU1047" s="18" t="s">
        <v>89</v>
      </c>
    </row>
    <row r="1048" spans="1:65" s="14" customFormat="1" ht="10.199999999999999">
      <c r="B1048" s="188"/>
      <c r="D1048" s="177" t="s">
        <v>146</v>
      </c>
      <c r="E1048" s="189" t="s">
        <v>1</v>
      </c>
      <c r="F1048" s="190" t="s">
        <v>1153</v>
      </c>
      <c r="H1048" s="191">
        <v>373.714</v>
      </c>
      <c r="I1048" s="192"/>
      <c r="L1048" s="188"/>
      <c r="M1048" s="193"/>
      <c r="N1048" s="194"/>
      <c r="O1048" s="194"/>
      <c r="P1048" s="194"/>
      <c r="Q1048" s="194"/>
      <c r="R1048" s="194"/>
      <c r="S1048" s="194"/>
      <c r="T1048" s="195"/>
      <c r="AT1048" s="189" t="s">
        <v>146</v>
      </c>
      <c r="AU1048" s="189" t="s">
        <v>89</v>
      </c>
      <c r="AV1048" s="14" t="s">
        <v>89</v>
      </c>
      <c r="AW1048" s="14" t="s">
        <v>33</v>
      </c>
      <c r="AX1048" s="14" t="s">
        <v>86</v>
      </c>
      <c r="AY1048" s="189" t="s">
        <v>136</v>
      </c>
    </row>
    <row r="1049" spans="1:65" s="2" customFormat="1" ht="16.5" customHeight="1">
      <c r="A1049" s="33"/>
      <c r="B1049" s="162"/>
      <c r="C1049" s="163" t="s">
        <v>1154</v>
      </c>
      <c r="D1049" s="163" t="s">
        <v>138</v>
      </c>
      <c r="E1049" s="164" t="s">
        <v>1155</v>
      </c>
      <c r="F1049" s="165" t="s">
        <v>1156</v>
      </c>
      <c r="G1049" s="166" t="s">
        <v>468</v>
      </c>
      <c r="H1049" s="167">
        <v>329.29399999999998</v>
      </c>
      <c r="I1049" s="168"/>
      <c r="J1049" s="169">
        <f>ROUND(I1049*H1049,2)</f>
        <v>0</v>
      </c>
      <c r="K1049" s="170"/>
      <c r="L1049" s="34"/>
      <c r="M1049" s="171" t="s">
        <v>1</v>
      </c>
      <c r="N1049" s="172" t="s">
        <v>43</v>
      </c>
      <c r="O1049" s="59"/>
      <c r="P1049" s="173">
        <f>O1049*H1049</f>
        <v>0</v>
      </c>
      <c r="Q1049" s="173">
        <v>0</v>
      </c>
      <c r="R1049" s="173">
        <f>Q1049*H1049</f>
        <v>0</v>
      </c>
      <c r="S1049" s="173">
        <v>0</v>
      </c>
      <c r="T1049" s="174">
        <f>S1049*H1049</f>
        <v>0</v>
      </c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R1049" s="175" t="s">
        <v>142</v>
      </c>
      <c r="AT1049" s="175" t="s">
        <v>138</v>
      </c>
      <c r="AU1049" s="175" t="s">
        <v>89</v>
      </c>
      <c r="AY1049" s="18" t="s">
        <v>136</v>
      </c>
      <c r="BE1049" s="176">
        <f>IF(N1049="základní",J1049,0)</f>
        <v>0</v>
      </c>
      <c r="BF1049" s="176">
        <f>IF(N1049="snížená",J1049,0)</f>
        <v>0</v>
      </c>
      <c r="BG1049" s="176">
        <f>IF(N1049="zákl. přenesená",J1049,0)</f>
        <v>0</v>
      </c>
      <c r="BH1049" s="176">
        <f>IF(N1049="sníž. přenesená",J1049,0)</f>
        <v>0</v>
      </c>
      <c r="BI1049" s="176">
        <f>IF(N1049="nulová",J1049,0)</f>
        <v>0</v>
      </c>
      <c r="BJ1049" s="18" t="s">
        <v>86</v>
      </c>
      <c r="BK1049" s="176">
        <f>ROUND(I1049*H1049,2)</f>
        <v>0</v>
      </c>
      <c r="BL1049" s="18" t="s">
        <v>142</v>
      </c>
      <c r="BM1049" s="175" t="s">
        <v>1157</v>
      </c>
    </row>
    <row r="1050" spans="1:65" s="2" customFormat="1" ht="19.2">
      <c r="A1050" s="33"/>
      <c r="B1050" s="34"/>
      <c r="C1050" s="33"/>
      <c r="D1050" s="177" t="s">
        <v>144</v>
      </c>
      <c r="E1050" s="33"/>
      <c r="F1050" s="178" t="s">
        <v>1158</v>
      </c>
      <c r="G1050" s="33"/>
      <c r="H1050" s="33"/>
      <c r="I1050" s="97"/>
      <c r="J1050" s="33"/>
      <c r="K1050" s="33"/>
      <c r="L1050" s="34"/>
      <c r="M1050" s="179"/>
      <c r="N1050" s="180"/>
      <c r="O1050" s="59"/>
      <c r="P1050" s="59"/>
      <c r="Q1050" s="59"/>
      <c r="R1050" s="59"/>
      <c r="S1050" s="59"/>
      <c r="T1050" s="60"/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T1050" s="18" t="s">
        <v>144</v>
      </c>
      <c r="AU1050" s="18" t="s">
        <v>89</v>
      </c>
    </row>
    <row r="1051" spans="1:65" s="14" customFormat="1" ht="10.199999999999999">
      <c r="B1051" s="188"/>
      <c r="D1051" s="177" t="s">
        <v>146</v>
      </c>
      <c r="E1051" s="189" t="s">
        <v>1</v>
      </c>
      <c r="F1051" s="190" t="s">
        <v>1159</v>
      </c>
      <c r="H1051" s="191">
        <v>329.29399999999998</v>
      </c>
      <c r="I1051" s="192"/>
      <c r="L1051" s="188"/>
      <c r="M1051" s="193"/>
      <c r="N1051" s="194"/>
      <c r="O1051" s="194"/>
      <c r="P1051" s="194"/>
      <c r="Q1051" s="194"/>
      <c r="R1051" s="194"/>
      <c r="S1051" s="194"/>
      <c r="T1051" s="195"/>
      <c r="AT1051" s="189" t="s">
        <v>146</v>
      </c>
      <c r="AU1051" s="189" t="s">
        <v>89</v>
      </c>
      <c r="AV1051" s="14" t="s">
        <v>89</v>
      </c>
      <c r="AW1051" s="14" t="s">
        <v>33</v>
      </c>
      <c r="AX1051" s="14" t="s">
        <v>78</v>
      </c>
      <c r="AY1051" s="189" t="s">
        <v>136</v>
      </c>
    </row>
    <row r="1052" spans="1:65" s="15" customFormat="1" ht="10.199999999999999">
      <c r="B1052" s="196"/>
      <c r="D1052" s="177" t="s">
        <v>146</v>
      </c>
      <c r="E1052" s="197" t="s">
        <v>1</v>
      </c>
      <c r="F1052" s="198" t="s">
        <v>149</v>
      </c>
      <c r="H1052" s="199">
        <v>329.29399999999998</v>
      </c>
      <c r="I1052" s="200"/>
      <c r="L1052" s="196"/>
      <c r="M1052" s="201"/>
      <c r="N1052" s="202"/>
      <c r="O1052" s="202"/>
      <c r="P1052" s="202"/>
      <c r="Q1052" s="202"/>
      <c r="R1052" s="202"/>
      <c r="S1052" s="202"/>
      <c r="T1052" s="203"/>
      <c r="AT1052" s="197" t="s">
        <v>146</v>
      </c>
      <c r="AU1052" s="197" t="s">
        <v>89</v>
      </c>
      <c r="AV1052" s="15" t="s">
        <v>142</v>
      </c>
      <c r="AW1052" s="15" t="s">
        <v>33</v>
      </c>
      <c r="AX1052" s="15" t="s">
        <v>86</v>
      </c>
      <c r="AY1052" s="197" t="s">
        <v>136</v>
      </c>
    </row>
    <row r="1053" spans="1:65" s="2" customFormat="1" ht="16.5" customHeight="1">
      <c r="A1053" s="33"/>
      <c r="B1053" s="162"/>
      <c r="C1053" s="163" t="s">
        <v>1160</v>
      </c>
      <c r="D1053" s="163" t="s">
        <v>138</v>
      </c>
      <c r="E1053" s="164" t="s">
        <v>1161</v>
      </c>
      <c r="F1053" s="165" t="s">
        <v>1162</v>
      </c>
      <c r="G1053" s="166" t="s">
        <v>468</v>
      </c>
      <c r="H1053" s="167">
        <v>17.396999999999998</v>
      </c>
      <c r="I1053" s="168"/>
      <c r="J1053" s="169">
        <f>ROUND(I1053*H1053,2)</f>
        <v>0</v>
      </c>
      <c r="K1053" s="170"/>
      <c r="L1053" s="34"/>
      <c r="M1053" s="171" t="s">
        <v>1</v>
      </c>
      <c r="N1053" s="172" t="s">
        <v>43</v>
      </c>
      <c r="O1053" s="59"/>
      <c r="P1053" s="173">
        <f>O1053*H1053</f>
        <v>0</v>
      </c>
      <c r="Q1053" s="173">
        <v>0</v>
      </c>
      <c r="R1053" s="173">
        <f>Q1053*H1053</f>
        <v>0</v>
      </c>
      <c r="S1053" s="173">
        <v>0</v>
      </c>
      <c r="T1053" s="174">
        <f>S1053*H1053</f>
        <v>0</v>
      </c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R1053" s="175" t="s">
        <v>142</v>
      </c>
      <c r="AT1053" s="175" t="s">
        <v>138</v>
      </c>
      <c r="AU1053" s="175" t="s">
        <v>89</v>
      </c>
      <c r="AY1053" s="18" t="s">
        <v>136</v>
      </c>
      <c r="BE1053" s="176">
        <f>IF(N1053="základní",J1053,0)</f>
        <v>0</v>
      </c>
      <c r="BF1053" s="176">
        <f>IF(N1053="snížená",J1053,0)</f>
        <v>0</v>
      </c>
      <c r="BG1053" s="176">
        <f>IF(N1053="zákl. přenesená",J1053,0)</f>
        <v>0</v>
      </c>
      <c r="BH1053" s="176">
        <f>IF(N1053="sníž. přenesená",J1053,0)</f>
        <v>0</v>
      </c>
      <c r="BI1053" s="176">
        <f>IF(N1053="nulová",J1053,0)</f>
        <v>0</v>
      </c>
      <c r="BJ1053" s="18" t="s">
        <v>86</v>
      </c>
      <c r="BK1053" s="176">
        <f>ROUND(I1053*H1053,2)</f>
        <v>0</v>
      </c>
      <c r="BL1053" s="18" t="s">
        <v>142</v>
      </c>
      <c r="BM1053" s="175" t="s">
        <v>1163</v>
      </c>
    </row>
    <row r="1054" spans="1:65" s="2" customFormat="1" ht="19.2">
      <c r="A1054" s="33"/>
      <c r="B1054" s="34"/>
      <c r="C1054" s="33"/>
      <c r="D1054" s="177" t="s">
        <v>144</v>
      </c>
      <c r="E1054" s="33"/>
      <c r="F1054" s="178" t="s">
        <v>1164</v>
      </c>
      <c r="G1054" s="33"/>
      <c r="H1054" s="33"/>
      <c r="I1054" s="97"/>
      <c r="J1054" s="33"/>
      <c r="K1054" s="33"/>
      <c r="L1054" s="34"/>
      <c r="M1054" s="179"/>
      <c r="N1054" s="180"/>
      <c r="O1054" s="59"/>
      <c r="P1054" s="59"/>
      <c r="Q1054" s="59"/>
      <c r="R1054" s="59"/>
      <c r="S1054" s="59"/>
      <c r="T1054" s="60"/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T1054" s="18" t="s">
        <v>144</v>
      </c>
      <c r="AU1054" s="18" t="s">
        <v>89</v>
      </c>
    </row>
    <row r="1055" spans="1:65" s="14" customFormat="1" ht="10.199999999999999">
      <c r="B1055" s="188"/>
      <c r="D1055" s="177" t="s">
        <v>146</v>
      </c>
      <c r="E1055" s="189" t="s">
        <v>1</v>
      </c>
      <c r="F1055" s="190" t="s">
        <v>1165</v>
      </c>
      <c r="H1055" s="191">
        <v>17.396999999999998</v>
      </c>
      <c r="I1055" s="192"/>
      <c r="L1055" s="188"/>
      <c r="M1055" s="193"/>
      <c r="N1055" s="194"/>
      <c r="O1055" s="194"/>
      <c r="P1055" s="194"/>
      <c r="Q1055" s="194"/>
      <c r="R1055" s="194"/>
      <c r="S1055" s="194"/>
      <c r="T1055" s="195"/>
      <c r="AT1055" s="189" t="s">
        <v>146</v>
      </c>
      <c r="AU1055" s="189" t="s">
        <v>89</v>
      </c>
      <c r="AV1055" s="14" t="s">
        <v>89</v>
      </c>
      <c r="AW1055" s="14" t="s">
        <v>33</v>
      </c>
      <c r="AX1055" s="14" t="s">
        <v>86</v>
      </c>
      <c r="AY1055" s="189" t="s">
        <v>136</v>
      </c>
    </row>
    <row r="1056" spans="1:65" s="2" customFormat="1" ht="16.5" customHeight="1">
      <c r="A1056" s="33"/>
      <c r="B1056" s="162"/>
      <c r="C1056" s="163" t="s">
        <v>1166</v>
      </c>
      <c r="D1056" s="163" t="s">
        <v>138</v>
      </c>
      <c r="E1056" s="164" t="s">
        <v>1167</v>
      </c>
      <c r="F1056" s="165" t="s">
        <v>1168</v>
      </c>
      <c r="G1056" s="166" t="s">
        <v>468</v>
      </c>
      <c r="H1056" s="167">
        <v>16.103999999999999</v>
      </c>
      <c r="I1056" s="168"/>
      <c r="J1056" s="169">
        <f>ROUND(I1056*H1056,2)</f>
        <v>0</v>
      </c>
      <c r="K1056" s="170"/>
      <c r="L1056" s="34"/>
      <c r="M1056" s="171" t="s">
        <v>1</v>
      </c>
      <c r="N1056" s="172" t="s">
        <v>43</v>
      </c>
      <c r="O1056" s="59"/>
      <c r="P1056" s="173">
        <f>O1056*H1056</f>
        <v>0</v>
      </c>
      <c r="Q1056" s="173">
        <v>0</v>
      </c>
      <c r="R1056" s="173">
        <f>Q1056*H1056</f>
        <v>0</v>
      </c>
      <c r="S1056" s="173">
        <v>0</v>
      </c>
      <c r="T1056" s="174">
        <f>S1056*H1056</f>
        <v>0</v>
      </c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R1056" s="175" t="s">
        <v>142</v>
      </c>
      <c r="AT1056" s="175" t="s">
        <v>138</v>
      </c>
      <c r="AU1056" s="175" t="s">
        <v>89</v>
      </c>
      <c r="AY1056" s="18" t="s">
        <v>136</v>
      </c>
      <c r="BE1056" s="176">
        <f>IF(N1056="základní",J1056,0)</f>
        <v>0</v>
      </c>
      <c r="BF1056" s="176">
        <f>IF(N1056="snížená",J1056,0)</f>
        <v>0</v>
      </c>
      <c r="BG1056" s="176">
        <f>IF(N1056="zákl. přenesená",J1056,0)</f>
        <v>0</v>
      </c>
      <c r="BH1056" s="176">
        <f>IF(N1056="sníž. přenesená",J1056,0)</f>
        <v>0</v>
      </c>
      <c r="BI1056" s="176">
        <f>IF(N1056="nulová",J1056,0)</f>
        <v>0</v>
      </c>
      <c r="BJ1056" s="18" t="s">
        <v>86</v>
      </c>
      <c r="BK1056" s="176">
        <f>ROUND(I1056*H1056,2)</f>
        <v>0</v>
      </c>
      <c r="BL1056" s="18" t="s">
        <v>142</v>
      </c>
      <c r="BM1056" s="175" t="s">
        <v>1169</v>
      </c>
    </row>
    <row r="1057" spans="1:65" s="2" customFormat="1" ht="19.2">
      <c r="A1057" s="33"/>
      <c r="B1057" s="34"/>
      <c r="C1057" s="33"/>
      <c r="D1057" s="177" t="s">
        <v>144</v>
      </c>
      <c r="E1057" s="33"/>
      <c r="F1057" s="178" t="s">
        <v>1170</v>
      </c>
      <c r="G1057" s="33"/>
      <c r="H1057" s="33"/>
      <c r="I1057" s="97"/>
      <c r="J1057" s="33"/>
      <c r="K1057" s="33"/>
      <c r="L1057" s="34"/>
      <c r="M1057" s="179"/>
      <c r="N1057" s="180"/>
      <c r="O1057" s="59"/>
      <c r="P1057" s="59"/>
      <c r="Q1057" s="59"/>
      <c r="R1057" s="59"/>
      <c r="S1057" s="59"/>
      <c r="T1057" s="60"/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T1057" s="18" t="s">
        <v>144</v>
      </c>
      <c r="AU1057" s="18" t="s">
        <v>89</v>
      </c>
    </row>
    <row r="1058" spans="1:65" s="14" customFormat="1" ht="10.199999999999999">
      <c r="B1058" s="188"/>
      <c r="D1058" s="177" t="s">
        <v>146</v>
      </c>
      <c r="E1058" s="189" t="s">
        <v>1</v>
      </c>
      <c r="F1058" s="190" t="s">
        <v>1171</v>
      </c>
      <c r="H1058" s="191">
        <v>16.103999999999999</v>
      </c>
      <c r="I1058" s="192"/>
      <c r="L1058" s="188"/>
      <c r="M1058" s="193"/>
      <c r="N1058" s="194"/>
      <c r="O1058" s="194"/>
      <c r="P1058" s="194"/>
      <c r="Q1058" s="194"/>
      <c r="R1058" s="194"/>
      <c r="S1058" s="194"/>
      <c r="T1058" s="195"/>
      <c r="AT1058" s="189" t="s">
        <v>146</v>
      </c>
      <c r="AU1058" s="189" t="s">
        <v>89</v>
      </c>
      <c r="AV1058" s="14" t="s">
        <v>89</v>
      </c>
      <c r="AW1058" s="14" t="s">
        <v>33</v>
      </c>
      <c r="AX1058" s="14" t="s">
        <v>86</v>
      </c>
      <c r="AY1058" s="189" t="s">
        <v>136</v>
      </c>
    </row>
    <row r="1059" spans="1:65" s="2" customFormat="1" ht="16.5" customHeight="1">
      <c r="A1059" s="33"/>
      <c r="B1059" s="162"/>
      <c r="C1059" s="163" t="s">
        <v>1172</v>
      </c>
      <c r="D1059" s="163" t="s">
        <v>138</v>
      </c>
      <c r="E1059" s="164" t="s">
        <v>1173</v>
      </c>
      <c r="F1059" s="165" t="s">
        <v>467</v>
      </c>
      <c r="G1059" s="166" t="s">
        <v>468</v>
      </c>
      <c r="H1059" s="167">
        <v>498.45600000000002</v>
      </c>
      <c r="I1059" s="168"/>
      <c r="J1059" s="169">
        <f>ROUND(I1059*H1059,2)</f>
        <v>0</v>
      </c>
      <c r="K1059" s="170"/>
      <c r="L1059" s="34"/>
      <c r="M1059" s="171" t="s">
        <v>1</v>
      </c>
      <c r="N1059" s="172" t="s">
        <v>43</v>
      </c>
      <c r="O1059" s="59"/>
      <c r="P1059" s="173">
        <f>O1059*H1059</f>
        <v>0</v>
      </c>
      <c r="Q1059" s="173">
        <v>0</v>
      </c>
      <c r="R1059" s="173">
        <f>Q1059*H1059</f>
        <v>0</v>
      </c>
      <c r="S1059" s="173">
        <v>0</v>
      </c>
      <c r="T1059" s="174">
        <f>S1059*H1059</f>
        <v>0</v>
      </c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R1059" s="175" t="s">
        <v>142</v>
      </c>
      <c r="AT1059" s="175" t="s">
        <v>138</v>
      </c>
      <c r="AU1059" s="175" t="s">
        <v>89</v>
      </c>
      <c r="AY1059" s="18" t="s">
        <v>136</v>
      </c>
      <c r="BE1059" s="176">
        <f>IF(N1059="základní",J1059,0)</f>
        <v>0</v>
      </c>
      <c r="BF1059" s="176">
        <f>IF(N1059="snížená",J1059,0)</f>
        <v>0</v>
      </c>
      <c r="BG1059" s="176">
        <f>IF(N1059="zákl. přenesená",J1059,0)</f>
        <v>0</v>
      </c>
      <c r="BH1059" s="176">
        <f>IF(N1059="sníž. přenesená",J1059,0)</f>
        <v>0</v>
      </c>
      <c r="BI1059" s="176">
        <f>IF(N1059="nulová",J1059,0)</f>
        <v>0</v>
      </c>
      <c r="BJ1059" s="18" t="s">
        <v>86</v>
      </c>
      <c r="BK1059" s="176">
        <f>ROUND(I1059*H1059,2)</f>
        <v>0</v>
      </c>
      <c r="BL1059" s="18" t="s">
        <v>142</v>
      </c>
      <c r="BM1059" s="175" t="s">
        <v>1174</v>
      </c>
    </row>
    <row r="1060" spans="1:65" s="2" customFormat="1" ht="19.2">
      <c r="A1060" s="33"/>
      <c r="B1060" s="34"/>
      <c r="C1060" s="33"/>
      <c r="D1060" s="177" t="s">
        <v>144</v>
      </c>
      <c r="E1060" s="33"/>
      <c r="F1060" s="178" t="s">
        <v>470</v>
      </c>
      <c r="G1060" s="33"/>
      <c r="H1060" s="33"/>
      <c r="I1060" s="97"/>
      <c r="J1060" s="33"/>
      <c r="K1060" s="33"/>
      <c r="L1060" s="34"/>
      <c r="M1060" s="179"/>
      <c r="N1060" s="180"/>
      <c r="O1060" s="59"/>
      <c r="P1060" s="59"/>
      <c r="Q1060" s="59"/>
      <c r="R1060" s="59"/>
      <c r="S1060" s="59"/>
      <c r="T1060" s="60"/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T1060" s="18" t="s">
        <v>144</v>
      </c>
      <c r="AU1060" s="18" t="s">
        <v>89</v>
      </c>
    </row>
    <row r="1061" spans="1:65" s="14" customFormat="1" ht="10.199999999999999">
      <c r="B1061" s="188"/>
      <c r="D1061" s="177" t="s">
        <v>146</v>
      </c>
      <c r="E1061" s="189" t="s">
        <v>1</v>
      </c>
      <c r="F1061" s="190" t="s">
        <v>1175</v>
      </c>
      <c r="H1061" s="191">
        <v>498.45600000000002</v>
      </c>
      <c r="I1061" s="192"/>
      <c r="L1061" s="188"/>
      <c r="M1061" s="193"/>
      <c r="N1061" s="194"/>
      <c r="O1061" s="194"/>
      <c r="P1061" s="194"/>
      <c r="Q1061" s="194"/>
      <c r="R1061" s="194"/>
      <c r="S1061" s="194"/>
      <c r="T1061" s="195"/>
      <c r="AT1061" s="189" t="s">
        <v>146</v>
      </c>
      <c r="AU1061" s="189" t="s">
        <v>89</v>
      </c>
      <c r="AV1061" s="14" t="s">
        <v>89</v>
      </c>
      <c r="AW1061" s="14" t="s">
        <v>33</v>
      </c>
      <c r="AX1061" s="14" t="s">
        <v>86</v>
      </c>
      <c r="AY1061" s="189" t="s">
        <v>136</v>
      </c>
    </row>
    <row r="1062" spans="1:65" s="12" customFormat="1" ht="22.8" customHeight="1">
      <c r="B1062" s="149"/>
      <c r="D1062" s="150" t="s">
        <v>77</v>
      </c>
      <c r="E1062" s="160" t="s">
        <v>1176</v>
      </c>
      <c r="F1062" s="160" t="s">
        <v>1177</v>
      </c>
      <c r="I1062" s="152"/>
      <c r="J1062" s="161">
        <f>BK1062</f>
        <v>0</v>
      </c>
      <c r="L1062" s="149"/>
      <c r="M1062" s="154"/>
      <c r="N1062" s="155"/>
      <c r="O1062" s="155"/>
      <c r="P1062" s="156">
        <f>SUM(P1063:P1064)</f>
        <v>0</v>
      </c>
      <c r="Q1062" s="155"/>
      <c r="R1062" s="156">
        <f>SUM(R1063:R1064)</f>
        <v>0</v>
      </c>
      <c r="S1062" s="155"/>
      <c r="T1062" s="157">
        <f>SUM(T1063:T1064)</f>
        <v>0</v>
      </c>
      <c r="AR1062" s="150" t="s">
        <v>86</v>
      </c>
      <c r="AT1062" s="158" t="s">
        <v>77</v>
      </c>
      <c r="AU1062" s="158" t="s">
        <v>86</v>
      </c>
      <c r="AY1062" s="150" t="s">
        <v>136</v>
      </c>
      <c r="BK1062" s="159">
        <f>SUM(BK1063:BK1064)</f>
        <v>0</v>
      </c>
    </row>
    <row r="1063" spans="1:65" s="2" customFormat="1" ht="16.5" customHeight="1">
      <c r="A1063" s="33"/>
      <c r="B1063" s="162"/>
      <c r="C1063" s="163" t="s">
        <v>1178</v>
      </c>
      <c r="D1063" s="163" t="s">
        <v>138</v>
      </c>
      <c r="E1063" s="164" t="s">
        <v>1179</v>
      </c>
      <c r="F1063" s="165" t="s">
        <v>1180</v>
      </c>
      <c r="G1063" s="166" t="s">
        <v>468</v>
      </c>
      <c r="H1063" s="167">
        <v>1890.894</v>
      </c>
      <c r="I1063" s="168"/>
      <c r="J1063" s="169">
        <f>ROUND(I1063*H1063,2)</f>
        <v>0</v>
      </c>
      <c r="K1063" s="170"/>
      <c r="L1063" s="34"/>
      <c r="M1063" s="171" t="s">
        <v>1</v>
      </c>
      <c r="N1063" s="172" t="s">
        <v>43</v>
      </c>
      <c r="O1063" s="59"/>
      <c r="P1063" s="173">
        <f>O1063*H1063</f>
        <v>0</v>
      </c>
      <c r="Q1063" s="173">
        <v>0</v>
      </c>
      <c r="R1063" s="173">
        <f>Q1063*H1063</f>
        <v>0</v>
      </c>
      <c r="S1063" s="173">
        <v>0</v>
      </c>
      <c r="T1063" s="174">
        <f>S1063*H1063</f>
        <v>0</v>
      </c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R1063" s="175" t="s">
        <v>142</v>
      </c>
      <c r="AT1063" s="175" t="s">
        <v>138</v>
      </c>
      <c r="AU1063" s="175" t="s">
        <v>89</v>
      </c>
      <c r="AY1063" s="18" t="s">
        <v>136</v>
      </c>
      <c r="BE1063" s="176">
        <f>IF(N1063="základní",J1063,0)</f>
        <v>0</v>
      </c>
      <c r="BF1063" s="176">
        <f>IF(N1063="snížená",J1063,0)</f>
        <v>0</v>
      </c>
      <c r="BG1063" s="176">
        <f>IF(N1063="zákl. přenesená",J1063,0)</f>
        <v>0</v>
      </c>
      <c r="BH1063" s="176">
        <f>IF(N1063="sníž. přenesená",J1063,0)</f>
        <v>0</v>
      </c>
      <c r="BI1063" s="176">
        <f>IF(N1063="nulová",J1063,0)</f>
        <v>0</v>
      </c>
      <c r="BJ1063" s="18" t="s">
        <v>86</v>
      </c>
      <c r="BK1063" s="176">
        <f>ROUND(I1063*H1063,2)</f>
        <v>0</v>
      </c>
      <c r="BL1063" s="18" t="s">
        <v>142</v>
      </c>
      <c r="BM1063" s="175" t="s">
        <v>1181</v>
      </c>
    </row>
    <row r="1064" spans="1:65" s="2" customFormat="1" ht="19.2">
      <c r="A1064" s="33"/>
      <c r="B1064" s="34"/>
      <c r="C1064" s="33"/>
      <c r="D1064" s="177" t="s">
        <v>144</v>
      </c>
      <c r="E1064" s="33"/>
      <c r="F1064" s="178" t="s">
        <v>1182</v>
      </c>
      <c r="G1064" s="33"/>
      <c r="H1064" s="33"/>
      <c r="I1064" s="97"/>
      <c r="J1064" s="33"/>
      <c r="K1064" s="33"/>
      <c r="L1064" s="34"/>
      <c r="M1064" s="179"/>
      <c r="N1064" s="180"/>
      <c r="O1064" s="59"/>
      <c r="P1064" s="59"/>
      <c r="Q1064" s="59"/>
      <c r="R1064" s="59"/>
      <c r="S1064" s="59"/>
      <c r="T1064" s="60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T1064" s="18" t="s">
        <v>144</v>
      </c>
      <c r="AU1064" s="18" t="s">
        <v>89</v>
      </c>
    </row>
    <row r="1065" spans="1:65" s="12" customFormat="1" ht="25.95" customHeight="1">
      <c r="B1065" s="149"/>
      <c r="D1065" s="150" t="s">
        <v>77</v>
      </c>
      <c r="E1065" s="151" t="s">
        <v>1183</v>
      </c>
      <c r="F1065" s="151" t="s">
        <v>1184</v>
      </c>
      <c r="I1065" s="152"/>
      <c r="J1065" s="153">
        <f>BK1065</f>
        <v>0</v>
      </c>
      <c r="L1065" s="149"/>
      <c r="M1065" s="154"/>
      <c r="N1065" s="155"/>
      <c r="O1065" s="155"/>
      <c r="P1065" s="156">
        <f>P1066</f>
        <v>0</v>
      </c>
      <c r="Q1065" s="155"/>
      <c r="R1065" s="156">
        <f>R1066</f>
        <v>1.9507352600000001</v>
      </c>
      <c r="S1065" s="155"/>
      <c r="T1065" s="157">
        <f>T1066</f>
        <v>0</v>
      </c>
      <c r="AR1065" s="150" t="s">
        <v>89</v>
      </c>
      <c r="AT1065" s="158" t="s">
        <v>77</v>
      </c>
      <c r="AU1065" s="158" t="s">
        <v>78</v>
      </c>
      <c r="AY1065" s="150" t="s">
        <v>136</v>
      </c>
      <c r="BK1065" s="159">
        <f>BK1066</f>
        <v>0</v>
      </c>
    </row>
    <row r="1066" spans="1:65" s="12" customFormat="1" ht="22.8" customHeight="1">
      <c r="B1066" s="149"/>
      <c r="D1066" s="150" t="s">
        <v>77</v>
      </c>
      <c r="E1066" s="160" t="s">
        <v>1185</v>
      </c>
      <c r="F1066" s="160" t="s">
        <v>1186</v>
      </c>
      <c r="I1066" s="152"/>
      <c r="J1066" s="161">
        <f>BK1066</f>
        <v>0</v>
      </c>
      <c r="L1066" s="149"/>
      <c r="M1066" s="154"/>
      <c r="N1066" s="155"/>
      <c r="O1066" s="155"/>
      <c r="P1066" s="156">
        <f>SUM(P1067:P1122)</f>
        <v>0</v>
      </c>
      <c r="Q1066" s="155"/>
      <c r="R1066" s="156">
        <f>SUM(R1067:R1122)</f>
        <v>1.9507352600000001</v>
      </c>
      <c r="S1066" s="155"/>
      <c r="T1066" s="157">
        <f>SUM(T1067:T1122)</f>
        <v>0</v>
      </c>
      <c r="AR1066" s="150" t="s">
        <v>89</v>
      </c>
      <c r="AT1066" s="158" t="s">
        <v>77</v>
      </c>
      <c r="AU1066" s="158" t="s">
        <v>86</v>
      </c>
      <c r="AY1066" s="150" t="s">
        <v>136</v>
      </c>
      <c r="BK1066" s="159">
        <f>SUM(BK1067:BK1122)</f>
        <v>0</v>
      </c>
    </row>
    <row r="1067" spans="1:65" s="2" customFormat="1" ht="16.5" customHeight="1">
      <c r="A1067" s="33"/>
      <c r="B1067" s="162"/>
      <c r="C1067" s="163" t="s">
        <v>1187</v>
      </c>
      <c r="D1067" s="163" t="s">
        <v>138</v>
      </c>
      <c r="E1067" s="164" t="s">
        <v>1188</v>
      </c>
      <c r="F1067" s="165" t="s">
        <v>1189</v>
      </c>
      <c r="G1067" s="166" t="s">
        <v>141</v>
      </c>
      <c r="H1067" s="167">
        <v>5.3780000000000001</v>
      </c>
      <c r="I1067" s="168"/>
      <c r="J1067" s="169">
        <f>ROUND(I1067*H1067,2)</f>
        <v>0</v>
      </c>
      <c r="K1067" s="170"/>
      <c r="L1067" s="34"/>
      <c r="M1067" s="171" t="s">
        <v>1</v>
      </c>
      <c r="N1067" s="172" t="s">
        <v>43</v>
      </c>
      <c r="O1067" s="59"/>
      <c r="P1067" s="173">
        <f>O1067*H1067</f>
        <v>0</v>
      </c>
      <c r="Q1067" s="173">
        <v>7.6999999999999996E-4</v>
      </c>
      <c r="R1067" s="173">
        <f>Q1067*H1067</f>
        <v>4.1410600000000002E-3</v>
      </c>
      <c r="S1067" s="173">
        <v>0</v>
      </c>
      <c r="T1067" s="174">
        <f>S1067*H1067</f>
        <v>0</v>
      </c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R1067" s="175" t="s">
        <v>253</v>
      </c>
      <c r="AT1067" s="175" t="s">
        <v>138</v>
      </c>
      <c r="AU1067" s="175" t="s">
        <v>89</v>
      </c>
      <c r="AY1067" s="18" t="s">
        <v>136</v>
      </c>
      <c r="BE1067" s="176">
        <f>IF(N1067="základní",J1067,0)</f>
        <v>0</v>
      </c>
      <c r="BF1067" s="176">
        <f>IF(N1067="snížená",J1067,0)</f>
        <v>0</v>
      </c>
      <c r="BG1067" s="176">
        <f>IF(N1067="zákl. přenesená",J1067,0)</f>
        <v>0</v>
      </c>
      <c r="BH1067" s="176">
        <f>IF(N1067="sníž. přenesená",J1067,0)</f>
        <v>0</v>
      </c>
      <c r="BI1067" s="176">
        <f>IF(N1067="nulová",J1067,0)</f>
        <v>0</v>
      </c>
      <c r="BJ1067" s="18" t="s">
        <v>86</v>
      </c>
      <c r="BK1067" s="176">
        <f>ROUND(I1067*H1067,2)</f>
        <v>0</v>
      </c>
      <c r="BL1067" s="18" t="s">
        <v>253</v>
      </c>
      <c r="BM1067" s="175" t="s">
        <v>1190</v>
      </c>
    </row>
    <row r="1068" spans="1:65" s="2" customFormat="1" ht="19.2">
      <c r="A1068" s="33"/>
      <c r="B1068" s="34"/>
      <c r="C1068" s="33"/>
      <c r="D1068" s="177" t="s">
        <v>144</v>
      </c>
      <c r="E1068" s="33"/>
      <c r="F1068" s="178" t="s">
        <v>1191</v>
      </c>
      <c r="G1068" s="33"/>
      <c r="H1068" s="33"/>
      <c r="I1068" s="97"/>
      <c r="J1068" s="33"/>
      <c r="K1068" s="33"/>
      <c r="L1068" s="34"/>
      <c r="M1068" s="179"/>
      <c r="N1068" s="180"/>
      <c r="O1068" s="59"/>
      <c r="P1068" s="59"/>
      <c r="Q1068" s="59"/>
      <c r="R1068" s="59"/>
      <c r="S1068" s="59"/>
      <c r="T1068" s="60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T1068" s="18" t="s">
        <v>144</v>
      </c>
      <c r="AU1068" s="18" t="s">
        <v>89</v>
      </c>
    </row>
    <row r="1069" spans="1:65" s="13" customFormat="1" ht="10.199999999999999">
      <c r="B1069" s="181"/>
      <c r="D1069" s="177" t="s">
        <v>146</v>
      </c>
      <c r="E1069" s="182" t="s">
        <v>1</v>
      </c>
      <c r="F1069" s="183" t="s">
        <v>711</v>
      </c>
      <c r="H1069" s="182" t="s">
        <v>1</v>
      </c>
      <c r="I1069" s="184"/>
      <c r="L1069" s="181"/>
      <c r="M1069" s="185"/>
      <c r="N1069" s="186"/>
      <c r="O1069" s="186"/>
      <c r="P1069" s="186"/>
      <c r="Q1069" s="186"/>
      <c r="R1069" s="186"/>
      <c r="S1069" s="186"/>
      <c r="T1069" s="187"/>
      <c r="AT1069" s="182" t="s">
        <v>146</v>
      </c>
      <c r="AU1069" s="182" t="s">
        <v>89</v>
      </c>
      <c r="AV1069" s="13" t="s">
        <v>86</v>
      </c>
      <c r="AW1069" s="13" t="s">
        <v>33</v>
      </c>
      <c r="AX1069" s="13" t="s">
        <v>78</v>
      </c>
      <c r="AY1069" s="182" t="s">
        <v>136</v>
      </c>
    </row>
    <row r="1070" spans="1:65" s="14" customFormat="1" ht="10.199999999999999">
      <c r="B1070" s="188"/>
      <c r="D1070" s="177" t="s">
        <v>146</v>
      </c>
      <c r="E1070" s="189" t="s">
        <v>1</v>
      </c>
      <c r="F1070" s="190" t="s">
        <v>1192</v>
      </c>
      <c r="H1070" s="191">
        <v>4.0259999999999998</v>
      </c>
      <c r="I1070" s="192"/>
      <c r="L1070" s="188"/>
      <c r="M1070" s="193"/>
      <c r="N1070" s="194"/>
      <c r="O1070" s="194"/>
      <c r="P1070" s="194"/>
      <c r="Q1070" s="194"/>
      <c r="R1070" s="194"/>
      <c r="S1070" s="194"/>
      <c r="T1070" s="195"/>
      <c r="AT1070" s="189" t="s">
        <v>146</v>
      </c>
      <c r="AU1070" s="189" t="s">
        <v>89</v>
      </c>
      <c r="AV1070" s="14" t="s">
        <v>89</v>
      </c>
      <c r="AW1070" s="14" t="s">
        <v>33</v>
      </c>
      <c r="AX1070" s="14" t="s">
        <v>78</v>
      </c>
      <c r="AY1070" s="189" t="s">
        <v>136</v>
      </c>
    </row>
    <row r="1071" spans="1:65" s="16" customFormat="1" ht="10.199999999999999">
      <c r="B1071" s="204"/>
      <c r="D1071" s="177" t="s">
        <v>146</v>
      </c>
      <c r="E1071" s="205" t="s">
        <v>1</v>
      </c>
      <c r="F1071" s="206" t="s">
        <v>178</v>
      </c>
      <c r="H1071" s="207">
        <v>4.0259999999999998</v>
      </c>
      <c r="I1071" s="208"/>
      <c r="L1071" s="204"/>
      <c r="M1071" s="209"/>
      <c r="N1071" s="210"/>
      <c r="O1071" s="210"/>
      <c r="P1071" s="210"/>
      <c r="Q1071" s="210"/>
      <c r="R1071" s="210"/>
      <c r="S1071" s="210"/>
      <c r="T1071" s="211"/>
      <c r="AT1071" s="205" t="s">
        <v>146</v>
      </c>
      <c r="AU1071" s="205" t="s">
        <v>89</v>
      </c>
      <c r="AV1071" s="16" t="s">
        <v>154</v>
      </c>
      <c r="AW1071" s="16" t="s">
        <v>33</v>
      </c>
      <c r="AX1071" s="16" t="s">
        <v>78</v>
      </c>
      <c r="AY1071" s="205" t="s">
        <v>136</v>
      </c>
    </row>
    <row r="1072" spans="1:65" s="13" customFormat="1" ht="10.199999999999999">
      <c r="B1072" s="181"/>
      <c r="D1072" s="177" t="s">
        <v>146</v>
      </c>
      <c r="E1072" s="182" t="s">
        <v>1</v>
      </c>
      <c r="F1072" s="183" t="s">
        <v>607</v>
      </c>
      <c r="H1072" s="182" t="s">
        <v>1</v>
      </c>
      <c r="I1072" s="184"/>
      <c r="L1072" s="181"/>
      <c r="M1072" s="185"/>
      <c r="N1072" s="186"/>
      <c r="O1072" s="186"/>
      <c r="P1072" s="186"/>
      <c r="Q1072" s="186"/>
      <c r="R1072" s="186"/>
      <c r="S1072" s="186"/>
      <c r="T1072" s="187"/>
      <c r="AT1072" s="182" t="s">
        <v>146</v>
      </c>
      <c r="AU1072" s="182" t="s">
        <v>89</v>
      </c>
      <c r="AV1072" s="13" t="s">
        <v>86</v>
      </c>
      <c r="AW1072" s="13" t="s">
        <v>33</v>
      </c>
      <c r="AX1072" s="13" t="s">
        <v>78</v>
      </c>
      <c r="AY1072" s="182" t="s">
        <v>136</v>
      </c>
    </row>
    <row r="1073" spans="1:65" s="14" customFormat="1" ht="10.199999999999999">
      <c r="B1073" s="188"/>
      <c r="D1073" s="177" t="s">
        <v>146</v>
      </c>
      <c r="E1073" s="189" t="s">
        <v>1</v>
      </c>
      <c r="F1073" s="190" t="s">
        <v>1193</v>
      </c>
      <c r="H1073" s="191">
        <v>1.3520000000000001</v>
      </c>
      <c r="I1073" s="192"/>
      <c r="L1073" s="188"/>
      <c r="M1073" s="193"/>
      <c r="N1073" s="194"/>
      <c r="O1073" s="194"/>
      <c r="P1073" s="194"/>
      <c r="Q1073" s="194"/>
      <c r="R1073" s="194"/>
      <c r="S1073" s="194"/>
      <c r="T1073" s="195"/>
      <c r="AT1073" s="189" t="s">
        <v>146</v>
      </c>
      <c r="AU1073" s="189" t="s">
        <v>89</v>
      </c>
      <c r="AV1073" s="14" t="s">
        <v>89</v>
      </c>
      <c r="AW1073" s="14" t="s">
        <v>33</v>
      </c>
      <c r="AX1073" s="14" t="s">
        <v>78</v>
      </c>
      <c r="AY1073" s="189" t="s">
        <v>136</v>
      </c>
    </row>
    <row r="1074" spans="1:65" s="16" customFormat="1" ht="10.199999999999999">
      <c r="B1074" s="204"/>
      <c r="D1074" s="177" t="s">
        <v>146</v>
      </c>
      <c r="E1074" s="205" t="s">
        <v>1</v>
      </c>
      <c r="F1074" s="206" t="s">
        <v>178</v>
      </c>
      <c r="H1074" s="207">
        <v>1.3520000000000001</v>
      </c>
      <c r="I1074" s="208"/>
      <c r="L1074" s="204"/>
      <c r="M1074" s="209"/>
      <c r="N1074" s="210"/>
      <c r="O1074" s="210"/>
      <c r="P1074" s="210"/>
      <c r="Q1074" s="210"/>
      <c r="R1074" s="210"/>
      <c r="S1074" s="210"/>
      <c r="T1074" s="211"/>
      <c r="AT1074" s="205" t="s">
        <v>146</v>
      </c>
      <c r="AU1074" s="205" t="s">
        <v>89</v>
      </c>
      <c r="AV1074" s="16" t="s">
        <v>154</v>
      </c>
      <c r="AW1074" s="16" t="s">
        <v>33</v>
      </c>
      <c r="AX1074" s="16" t="s">
        <v>78</v>
      </c>
      <c r="AY1074" s="205" t="s">
        <v>136</v>
      </c>
    </row>
    <row r="1075" spans="1:65" s="15" customFormat="1" ht="10.199999999999999">
      <c r="B1075" s="196"/>
      <c r="D1075" s="177" t="s">
        <v>146</v>
      </c>
      <c r="E1075" s="197" t="s">
        <v>1</v>
      </c>
      <c r="F1075" s="198" t="s">
        <v>149</v>
      </c>
      <c r="H1075" s="199">
        <v>5.3780000000000001</v>
      </c>
      <c r="I1075" s="200"/>
      <c r="L1075" s="196"/>
      <c r="M1075" s="201"/>
      <c r="N1075" s="202"/>
      <c r="O1075" s="202"/>
      <c r="P1075" s="202"/>
      <c r="Q1075" s="202"/>
      <c r="R1075" s="202"/>
      <c r="S1075" s="202"/>
      <c r="T1075" s="203"/>
      <c r="AT1075" s="197" t="s">
        <v>146</v>
      </c>
      <c r="AU1075" s="197" t="s">
        <v>89</v>
      </c>
      <c r="AV1075" s="15" t="s">
        <v>142</v>
      </c>
      <c r="AW1075" s="15" t="s">
        <v>33</v>
      </c>
      <c r="AX1075" s="15" t="s">
        <v>86</v>
      </c>
      <c r="AY1075" s="197" t="s">
        <v>136</v>
      </c>
    </row>
    <row r="1076" spans="1:65" s="2" customFormat="1" ht="16.5" customHeight="1">
      <c r="A1076" s="33"/>
      <c r="B1076" s="162"/>
      <c r="C1076" s="212" t="s">
        <v>1194</v>
      </c>
      <c r="D1076" s="212" t="s">
        <v>517</v>
      </c>
      <c r="E1076" s="213" t="s">
        <v>1195</v>
      </c>
      <c r="F1076" s="214" t="s">
        <v>1196</v>
      </c>
      <c r="G1076" s="215" t="s">
        <v>544</v>
      </c>
      <c r="H1076" s="216">
        <v>5.3780000000000001</v>
      </c>
      <c r="I1076" s="217"/>
      <c r="J1076" s="218">
        <f>ROUND(I1076*H1076,2)</f>
        <v>0</v>
      </c>
      <c r="K1076" s="219"/>
      <c r="L1076" s="220"/>
      <c r="M1076" s="221" t="s">
        <v>1</v>
      </c>
      <c r="N1076" s="222" t="s">
        <v>43</v>
      </c>
      <c r="O1076" s="59"/>
      <c r="P1076" s="173">
        <f>O1076*H1076</f>
        <v>0</v>
      </c>
      <c r="Q1076" s="173">
        <v>1E-3</v>
      </c>
      <c r="R1076" s="173">
        <f>Q1076*H1076</f>
        <v>5.378E-3</v>
      </c>
      <c r="S1076" s="173">
        <v>0</v>
      </c>
      <c r="T1076" s="174">
        <f>S1076*H1076</f>
        <v>0</v>
      </c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R1076" s="175" t="s">
        <v>530</v>
      </c>
      <c r="AT1076" s="175" t="s">
        <v>517</v>
      </c>
      <c r="AU1076" s="175" t="s">
        <v>89</v>
      </c>
      <c r="AY1076" s="18" t="s">
        <v>136</v>
      </c>
      <c r="BE1076" s="176">
        <f>IF(N1076="základní",J1076,0)</f>
        <v>0</v>
      </c>
      <c r="BF1076" s="176">
        <f>IF(N1076="snížená",J1076,0)</f>
        <v>0</v>
      </c>
      <c r="BG1076" s="176">
        <f>IF(N1076="zákl. přenesená",J1076,0)</f>
        <v>0</v>
      </c>
      <c r="BH1076" s="176">
        <f>IF(N1076="sníž. přenesená",J1076,0)</f>
        <v>0</v>
      </c>
      <c r="BI1076" s="176">
        <f>IF(N1076="nulová",J1076,0)</f>
        <v>0</v>
      </c>
      <c r="BJ1076" s="18" t="s">
        <v>86</v>
      </c>
      <c r="BK1076" s="176">
        <f>ROUND(I1076*H1076,2)</f>
        <v>0</v>
      </c>
      <c r="BL1076" s="18" t="s">
        <v>253</v>
      </c>
      <c r="BM1076" s="175" t="s">
        <v>1197</v>
      </c>
    </row>
    <row r="1077" spans="1:65" s="2" customFormat="1" ht="10.199999999999999">
      <c r="A1077" s="33"/>
      <c r="B1077" s="34"/>
      <c r="C1077" s="33"/>
      <c r="D1077" s="177" t="s">
        <v>144</v>
      </c>
      <c r="E1077" s="33"/>
      <c r="F1077" s="178" t="s">
        <v>1198</v>
      </c>
      <c r="G1077" s="33"/>
      <c r="H1077" s="33"/>
      <c r="I1077" s="97"/>
      <c r="J1077" s="33"/>
      <c r="K1077" s="33"/>
      <c r="L1077" s="34"/>
      <c r="M1077" s="179"/>
      <c r="N1077" s="180"/>
      <c r="O1077" s="59"/>
      <c r="P1077" s="59"/>
      <c r="Q1077" s="59"/>
      <c r="R1077" s="59"/>
      <c r="S1077" s="59"/>
      <c r="T1077" s="60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T1077" s="18" t="s">
        <v>144</v>
      </c>
      <c r="AU1077" s="18" t="s">
        <v>89</v>
      </c>
    </row>
    <row r="1078" spans="1:65" s="13" customFormat="1" ht="10.199999999999999">
      <c r="B1078" s="181"/>
      <c r="D1078" s="177" t="s">
        <v>146</v>
      </c>
      <c r="E1078" s="182" t="s">
        <v>1</v>
      </c>
      <c r="F1078" s="183" t="s">
        <v>711</v>
      </c>
      <c r="H1078" s="182" t="s">
        <v>1</v>
      </c>
      <c r="I1078" s="184"/>
      <c r="L1078" s="181"/>
      <c r="M1078" s="185"/>
      <c r="N1078" s="186"/>
      <c r="O1078" s="186"/>
      <c r="P1078" s="186"/>
      <c r="Q1078" s="186"/>
      <c r="R1078" s="186"/>
      <c r="S1078" s="186"/>
      <c r="T1078" s="187"/>
      <c r="AT1078" s="182" t="s">
        <v>146</v>
      </c>
      <c r="AU1078" s="182" t="s">
        <v>89</v>
      </c>
      <c r="AV1078" s="13" t="s">
        <v>86</v>
      </c>
      <c r="AW1078" s="13" t="s">
        <v>33</v>
      </c>
      <c r="AX1078" s="13" t="s">
        <v>78</v>
      </c>
      <c r="AY1078" s="182" t="s">
        <v>136</v>
      </c>
    </row>
    <row r="1079" spans="1:65" s="14" customFormat="1" ht="10.199999999999999">
      <c r="B1079" s="188"/>
      <c r="D1079" s="177" t="s">
        <v>146</v>
      </c>
      <c r="E1079" s="189" t="s">
        <v>1</v>
      </c>
      <c r="F1079" s="190" t="s">
        <v>1192</v>
      </c>
      <c r="H1079" s="191">
        <v>4.0259999999999998</v>
      </c>
      <c r="I1079" s="192"/>
      <c r="L1079" s="188"/>
      <c r="M1079" s="193"/>
      <c r="N1079" s="194"/>
      <c r="O1079" s="194"/>
      <c r="P1079" s="194"/>
      <c r="Q1079" s="194"/>
      <c r="R1079" s="194"/>
      <c r="S1079" s="194"/>
      <c r="T1079" s="195"/>
      <c r="AT1079" s="189" t="s">
        <v>146</v>
      </c>
      <c r="AU1079" s="189" t="s">
        <v>89</v>
      </c>
      <c r="AV1079" s="14" t="s">
        <v>89</v>
      </c>
      <c r="AW1079" s="14" t="s">
        <v>33</v>
      </c>
      <c r="AX1079" s="14" t="s">
        <v>78</v>
      </c>
      <c r="AY1079" s="189" t="s">
        <v>136</v>
      </c>
    </row>
    <row r="1080" spans="1:65" s="16" customFormat="1" ht="10.199999999999999">
      <c r="B1080" s="204"/>
      <c r="D1080" s="177" t="s">
        <v>146</v>
      </c>
      <c r="E1080" s="205" t="s">
        <v>1</v>
      </c>
      <c r="F1080" s="206" t="s">
        <v>178</v>
      </c>
      <c r="H1080" s="207">
        <v>4.0259999999999998</v>
      </c>
      <c r="I1080" s="208"/>
      <c r="L1080" s="204"/>
      <c r="M1080" s="209"/>
      <c r="N1080" s="210"/>
      <c r="O1080" s="210"/>
      <c r="P1080" s="210"/>
      <c r="Q1080" s="210"/>
      <c r="R1080" s="210"/>
      <c r="S1080" s="210"/>
      <c r="T1080" s="211"/>
      <c r="AT1080" s="205" t="s">
        <v>146</v>
      </c>
      <c r="AU1080" s="205" t="s">
        <v>89</v>
      </c>
      <c r="AV1080" s="16" t="s">
        <v>154</v>
      </c>
      <c r="AW1080" s="16" t="s">
        <v>33</v>
      </c>
      <c r="AX1080" s="16" t="s">
        <v>78</v>
      </c>
      <c r="AY1080" s="205" t="s">
        <v>136</v>
      </c>
    </row>
    <row r="1081" spans="1:65" s="13" customFormat="1" ht="10.199999999999999">
      <c r="B1081" s="181"/>
      <c r="D1081" s="177" t="s">
        <v>146</v>
      </c>
      <c r="E1081" s="182" t="s">
        <v>1</v>
      </c>
      <c r="F1081" s="183" t="s">
        <v>607</v>
      </c>
      <c r="H1081" s="182" t="s">
        <v>1</v>
      </c>
      <c r="I1081" s="184"/>
      <c r="L1081" s="181"/>
      <c r="M1081" s="185"/>
      <c r="N1081" s="186"/>
      <c r="O1081" s="186"/>
      <c r="P1081" s="186"/>
      <c r="Q1081" s="186"/>
      <c r="R1081" s="186"/>
      <c r="S1081" s="186"/>
      <c r="T1081" s="187"/>
      <c r="AT1081" s="182" t="s">
        <v>146</v>
      </c>
      <c r="AU1081" s="182" t="s">
        <v>89</v>
      </c>
      <c r="AV1081" s="13" t="s">
        <v>86</v>
      </c>
      <c r="AW1081" s="13" t="s">
        <v>33</v>
      </c>
      <c r="AX1081" s="13" t="s">
        <v>78</v>
      </c>
      <c r="AY1081" s="182" t="s">
        <v>136</v>
      </c>
    </row>
    <row r="1082" spans="1:65" s="14" customFormat="1" ht="10.199999999999999">
      <c r="B1082" s="188"/>
      <c r="D1082" s="177" t="s">
        <v>146</v>
      </c>
      <c r="E1082" s="189" t="s">
        <v>1</v>
      </c>
      <c r="F1082" s="190" t="s">
        <v>1193</v>
      </c>
      <c r="H1082" s="191">
        <v>1.3520000000000001</v>
      </c>
      <c r="I1082" s="192"/>
      <c r="L1082" s="188"/>
      <c r="M1082" s="193"/>
      <c r="N1082" s="194"/>
      <c r="O1082" s="194"/>
      <c r="P1082" s="194"/>
      <c r="Q1082" s="194"/>
      <c r="R1082" s="194"/>
      <c r="S1082" s="194"/>
      <c r="T1082" s="195"/>
      <c r="AT1082" s="189" t="s">
        <v>146</v>
      </c>
      <c r="AU1082" s="189" t="s">
        <v>89</v>
      </c>
      <c r="AV1082" s="14" t="s">
        <v>89</v>
      </c>
      <c r="AW1082" s="14" t="s">
        <v>33</v>
      </c>
      <c r="AX1082" s="14" t="s">
        <v>78</v>
      </c>
      <c r="AY1082" s="189" t="s">
        <v>136</v>
      </c>
    </row>
    <row r="1083" spans="1:65" s="16" customFormat="1" ht="10.199999999999999">
      <c r="B1083" s="204"/>
      <c r="D1083" s="177" t="s">
        <v>146</v>
      </c>
      <c r="E1083" s="205" t="s">
        <v>1</v>
      </c>
      <c r="F1083" s="206" t="s">
        <v>178</v>
      </c>
      <c r="H1083" s="207">
        <v>1.3520000000000001</v>
      </c>
      <c r="I1083" s="208"/>
      <c r="L1083" s="204"/>
      <c r="M1083" s="209"/>
      <c r="N1083" s="210"/>
      <c r="O1083" s="210"/>
      <c r="P1083" s="210"/>
      <c r="Q1083" s="210"/>
      <c r="R1083" s="210"/>
      <c r="S1083" s="210"/>
      <c r="T1083" s="211"/>
      <c r="AT1083" s="205" t="s">
        <v>146</v>
      </c>
      <c r="AU1083" s="205" t="s">
        <v>89</v>
      </c>
      <c r="AV1083" s="16" t="s">
        <v>154</v>
      </c>
      <c r="AW1083" s="16" t="s">
        <v>33</v>
      </c>
      <c r="AX1083" s="16" t="s">
        <v>78</v>
      </c>
      <c r="AY1083" s="205" t="s">
        <v>136</v>
      </c>
    </row>
    <row r="1084" spans="1:65" s="15" customFormat="1" ht="10.199999999999999">
      <c r="B1084" s="196"/>
      <c r="D1084" s="177" t="s">
        <v>146</v>
      </c>
      <c r="E1084" s="197" t="s">
        <v>1</v>
      </c>
      <c r="F1084" s="198" t="s">
        <v>149</v>
      </c>
      <c r="H1084" s="199">
        <v>5.3780000000000001</v>
      </c>
      <c r="I1084" s="200"/>
      <c r="L1084" s="196"/>
      <c r="M1084" s="201"/>
      <c r="N1084" s="202"/>
      <c r="O1084" s="202"/>
      <c r="P1084" s="202"/>
      <c r="Q1084" s="202"/>
      <c r="R1084" s="202"/>
      <c r="S1084" s="202"/>
      <c r="T1084" s="203"/>
      <c r="AT1084" s="197" t="s">
        <v>146</v>
      </c>
      <c r="AU1084" s="197" t="s">
        <v>89</v>
      </c>
      <c r="AV1084" s="15" t="s">
        <v>142</v>
      </c>
      <c r="AW1084" s="15" t="s">
        <v>33</v>
      </c>
      <c r="AX1084" s="15" t="s">
        <v>86</v>
      </c>
      <c r="AY1084" s="197" t="s">
        <v>136</v>
      </c>
    </row>
    <row r="1085" spans="1:65" s="2" customFormat="1" ht="16.5" customHeight="1">
      <c r="A1085" s="33"/>
      <c r="B1085" s="162"/>
      <c r="C1085" s="163" t="s">
        <v>1199</v>
      </c>
      <c r="D1085" s="163" t="s">
        <v>138</v>
      </c>
      <c r="E1085" s="164" t="s">
        <v>1200</v>
      </c>
      <c r="F1085" s="165" t="s">
        <v>1201</v>
      </c>
      <c r="G1085" s="166" t="s">
        <v>141</v>
      </c>
      <c r="H1085" s="167">
        <v>9.3849999999999998</v>
      </c>
      <c r="I1085" s="168"/>
      <c r="J1085" s="169">
        <f>ROUND(I1085*H1085,2)</f>
        <v>0</v>
      </c>
      <c r="K1085" s="170"/>
      <c r="L1085" s="34"/>
      <c r="M1085" s="171" t="s">
        <v>1</v>
      </c>
      <c r="N1085" s="172" t="s">
        <v>43</v>
      </c>
      <c r="O1085" s="59"/>
      <c r="P1085" s="173">
        <f>O1085*H1085</f>
        <v>0</v>
      </c>
      <c r="Q1085" s="173">
        <v>2.4000000000000001E-4</v>
      </c>
      <c r="R1085" s="173">
        <f>Q1085*H1085</f>
        <v>2.2523999999999999E-3</v>
      </c>
      <c r="S1085" s="173">
        <v>0</v>
      </c>
      <c r="T1085" s="174">
        <f>S1085*H1085</f>
        <v>0</v>
      </c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33"/>
      <c r="AR1085" s="175" t="s">
        <v>253</v>
      </c>
      <c r="AT1085" s="175" t="s">
        <v>138</v>
      </c>
      <c r="AU1085" s="175" t="s">
        <v>89</v>
      </c>
      <c r="AY1085" s="18" t="s">
        <v>136</v>
      </c>
      <c r="BE1085" s="176">
        <f>IF(N1085="základní",J1085,0)</f>
        <v>0</v>
      </c>
      <c r="BF1085" s="176">
        <f>IF(N1085="snížená",J1085,0)</f>
        <v>0</v>
      </c>
      <c r="BG1085" s="176">
        <f>IF(N1085="zákl. přenesená",J1085,0)</f>
        <v>0</v>
      </c>
      <c r="BH1085" s="176">
        <f>IF(N1085="sníž. přenesená",J1085,0)</f>
        <v>0</v>
      </c>
      <c r="BI1085" s="176">
        <f>IF(N1085="nulová",J1085,0)</f>
        <v>0</v>
      </c>
      <c r="BJ1085" s="18" t="s">
        <v>86</v>
      </c>
      <c r="BK1085" s="176">
        <f>ROUND(I1085*H1085,2)</f>
        <v>0</v>
      </c>
      <c r="BL1085" s="18" t="s">
        <v>253</v>
      </c>
      <c r="BM1085" s="175" t="s">
        <v>1202</v>
      </c>
    </row>
    <row r="1086" spans="1:65" s="2" customFormat="1" ht="19.2">
      <c r="A1086" s="33"/>
      <c r="B1086" s="34"/>
      <c r="C1086" s="33"/>
      <c r="D1086" s="177" t="s">
        <v>144</v>
      </c>
      <c r="E1086" s="33"/>
      <c r="F1086" s="178" t="s">
        <v>1203</v>
      </c>
      <c r="G1086" s="33"/>
      <c r="H1086" s="33"/>
      <c r="I1086" s="97"/>
      <c r="J1086" s="33"/>
      <c r="K1086" s="33"/>
      <c r="L1086" s="34"/>
      <c r="M1086" s="179"/>
      <c r="N1086" s="180"/>
      <c r="O1086" s="59"/>
      <c r="P1086" s="59"/>
      <c r="Q1086" s="59"/>
      <c r="R1086" s="59"/>
      <c r="S1086" s="59"/>
      <c r="T1086" s="60"/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T1086" s="18" t="s">
        <v>144</v>
      </c>
      <c r="AU1086" s="18" t="s">
        <v>89</v>
      </c>
    </row>
    <row r="1087" spans="1:65" s="13" customFormat="1" ht="10.199999999999999">
      <c r="B1087" s="181"/>
      <c r="D1087" s="177" t="s">
        <v>146</v>
      </c>
      <c r="E1087" s="182" t="s">
        <v>1</v>
      </c>
      <c r="F1087" s="183" t="s">
        <v>1204</v>
      </c>
      <c r="H1087" s="182" t="s">
        <v>1</v>
      </c>
      <c r="I1087" s="184"/>
      <c r="L1087" s="181"/>
      <c r="M1087" s="185"/>
      <c r="N1087" s="186"/>
      <c r="O1087" s="186"/>
      <c r="P1087" s="186"/>
      <c r="Q1087" s="186"/>
      <c r="R1087" s="186"/>
      <c r="S1087" s="186"/>
      <c r="T1087" s="187"/>
      <c r="AT1087" s="182" t="s">
        <v>146</v>
      </c>
      <c r="AU1087" s="182" t="s">
        <v>89</v>
      </c>
      <c r="AV1087" s="13" t="s">
        <v>86</v>
      </c>
      <c r="AW1087" s="13" t="s">
        <v>33</v>
      </c>
      <c r="AX1087" s="13" t="s">
        <v>78</v>
      </c>
      <c r="AY1087" s="182" t="s">
        <v>136</v>
      </c>
    </row>
    <row r="1088" spans="1:65" s="14" customFormat="1" ht="10.199999999999999">
      <c r="B1088" s="188"/>
      <c r="D1088" s="177" t="s">
        <v>146</v>
      </c>
      <c r="E1088" s="189" t="s">
        <v>1</v>
      </c>
      <c r="F1088" s="190" t="s">
        <v>1205</v>
      </c>
      <c r="H1088" s="191">
        <v>5.9850000000000003</v>
      </c>
      <c r="I1088" s="192"/>
      <c r="L1088" s="188"/>
      <c r="M1088" s="193"/>
      <c r="N1088" s="194"/>
      <c r="O1088" s="194"/>
      <c r="P1088" s="194"/>
      <c r="Q1088" s="194"/>
      <c r="R1088" s="194"/>
      <c r="S1088" s="194"/>
      <c r="T1088" s="195"/>
      <c r="AT1088" s="189" t="s">
        <v>146</v>
      </c>
      <c r="AU1088" s="189" t="s">
        <v>89</v>
      </c>
      <c r="AV1088" s="14" t="s">
        <v>89</v>
      </c>
      <c r="AW1088" s="14" t="s">
        <v>33</v>
      </c>
      <c r="AX1088" s="14" t="s">
        <v>78</v>
      </c>
      <c r="AY1088" s="189" t="s">
        <v>136</v>
      </c>
    </row>
    <row r="1089" spans="1:65" s="16" customFormat="1" ht="10.199999999999999">
      <c r="B1089" s="204"/>
      <c r="D1089" s="177" t="s">
        <v>146</v>
      </c>
      <c r="E1089" s="205" t="s">
        <v>1</v>
      </c>
      <c r="F1089" s="206" t="s">
        <v>178</v>
      </c>
      <c r="H1089" s="207">
        <v>5.9850000000000003</v>
      </c>
      <c r="I1089" s="208"/>
      <c r="L1089" s="204"/>
      <c r="M1089" s="209"/>
      <c r="N1089" s="210"/>
      <c r="O1089" s="210"/>
      <c r="P1089" s="210"/>
      <c r="Q1089" s="210"/>
      <c r="R1089" s="210"/>
      <c r="S1089" s="210"/>
      <c r="T1089" s="211"/>
      <c r="AT1089" s="205" t="s">
        <v>146</v>
      </c>
      <c r="AU1089" s="205" t="s">
        <v>89</v>
      </c>
      <c r="AV1089" s="16" t="s">
        <v>154</v>
      </c>
      <c r="AW1089" s="16" t="s">
        <v>33</v>
      </c>
      <c r="AX1089" s="16" t="s">
        <v>78</v>
      </c>
      <c r="AY1089" s="205" t="s">
        <v>136</v>
      </c>
    </row>
    <row r="1090" spans="1:65" s="13" customFormat="1" ht="10.199999999999999">
      <c r="B1090" s="181"/>
      <c r="D1090" s="177" t="s">
        <v>146</v>
      </c>
      <c r="E1090" s="182" t="s">
        <v>1</v>
      </c>
      <c r="F1090" s="183" t="s">
        <v>622</v>
      </c>
      <c r="H1090" s="182" t="s">
        <v>1</v>
      </c>
      <c r="I1090" s="184"/>
      <c r="L1090" s="181"/>
      <c r="M1090" s="185"/>
      <c r="N1090" s="186"/>
      <c r="O1090" s="186"/>
      <c r="P1090" s="186"/>
      <c r="Q1090" s="186"/>
      <c r="R1090" s="186"/>
      <c r="S1090" s="186"/>
      <c r="T1090" s="187"/>
      <c r="AT1090" s="182" t="s">
        <v>146</v>
      </c>
      <c r="AU1090" s="182" t="s">
        <v>89</v>
      </c>
      <c r="AV1090" s="13" t="s">
        <v>86</v>
      </c>
      <c r="AW1090" s="13" t="s">
        <v>33</v>
      </c>
      <c r="AX1090" s="13" t="s">
        <v>78</v>
      </c>
      <c r="AY1090" s="182" t="s">
        <v>136</v>
      </c>
    </row>
    <row r="1091" spans="1:65" s="14" customFormat="1" ht="10.199999999999999">
      <c r="B1091" s="188"/>
      <c r="D1091" s="177" t="s">
        <v>146</v>
      </c>
      <c r="E1091" s="189" t="s">
        <v>1</v>
      </c>
      <c r="F1091" s="190" t="s">
        <v>1206</v>
      </c>
      <c r="H1091" s="191">
        <v>3.4</v>
      </c>
      <c r="I1091" s="192"/>
      <c r="L1091" s="188"/>
      <c r="M1091" s="193"/>
      <c r="N1091" s="194"/>
      <c r="O1091" s="194"/>
      <c r="P1091" s="194"/>
      <c r="Q1091" s="194"/>
      <c r="R1091" s="194"/>
      <c r="S1091" s="194"/>
      <c r="T1091" s="195"/>
      <c r="AT1091" s="189" t="s">
        <v>146</v>
      </c>
      <c r="AU1091" s="189" t="s">
        <v>89</v>
      </c>
      <c r="AV1091" s="14" t="s">
        <v>89</v>
      </c>
      <c r="AW1091" s="14" t="s">
        <v>33</v>
      </c>
      <c r="AX1091" s="14" t="s">
        <v>78</v>
      </c>
      <c r="AY1091" s="189" t="s">
        <v>136</v>
      </c>
    </row>
    <row r="1092" spans="1:65" s="16" customFormat="1" ht="10.199999999999999">
      <c r="B1092" s="204"/>
      <c r="D1092" s="177" t="s">
        <v>146</v>
      </c>
      <c r="E1092" s="205" t="s">
        <v>1</v>
      </c>
      <c r="F1092" s="206" t="s">
        <v>178</v>
      </c>
      <c r="H1092" s="207">
        <v>3.4</v>
      </c>
      <c r="I1092" s="208"/>
      <c r="L1092" s="204"/>
      <c r="M1092" s="209"/>
      <c r="N1092" s="210"/>
      <c r="O1092" s="210"/>
      <c r="P1092" s="210"/>
      <c r="Q1092" s="210"/>
      <c r="R1092" s="210"/>
      <c r="S1092" s="210"/>
      <c r="T1092" s="211"/>
      <c r="AT1092" s="205" t="s">
        <v>146</v>
      </c>
      <c r="AU1092" s="205" t="s">
        <v>89</v>
      </c>
      <c r="AV1092" s="16" t="s">
        <v>154</v>
      </c>
      <c r="AW1092" s="16" t="s">
        <v>33</v>
      </c>
      <c r="AX1092" s="16" t="s">
        <v>78</v>
      </c>
      <c r="AY1092" s="205" t="s">
        <v>136</v>
      </c>
    </row>
    <row r="1093" spans="1:65" s="15" customFormat="1" ht="10.199999999999999">
      <c r="B1093" s="196"/>
      <c r="D1093" s="177" t="s">
        <v>146</v>
      </c>
      <c r="E1093" s="197" t="s">
        <v>1</v>
      </c>
      <c r="F1093" s="198" t="s">
        <v>149</v>
      </c>
      <c r="H1093" s="199">
        <v>9.3849999999999998</v>
      </c>
      <c r="I1093" s="200"/>
      <c r="L1093" s="196"/>
      <c r="M1093" s="201"/>
      <c r="N1093" s="202"/>
      <c r="O1093" s="202"/>
      <c r="P1093" s="202"/>
      <c r="Q1093" s="202"/>
      <c r="R1093" s="202"/>
      <c r="S1093" s="202"/>
      <c r="T1093" s="203"/>
      <c r="AT1093" s="197" t="s">
        <v>146</v>
      </c>
      <c r="AU1093" s="197" t="s">
        <v>89</v>
      </c>
      <c r="AV1093" s="15" t="s">
        <v>142</v>
      </c>
      <c r="AW1093" s="15" t="s">
        <v>33</v>
      </c>
      <c r="AX1093" s="15" t="s">
        <v>86</v>
      </c>
      <c r="AY1093" s="197" t="s">
        <v>136</v>
      </c>
    </row>
    <row r="1094" spans="1:65" s="2" customFormat="1" ht="16.5" customHeight="1">
      <c r="A1094" s="33"/>
      <c r="B1094" s="162"/>
      <c r="C1094" s="212" t="s">
        <v>1207</v>
      </c>
      <c r="D1094" s="212" t="s">
        <v>517</v>
      </c>
      <c r="E1094" s="213" t="s">
        <v>1208</v>
      </c>
      <c r="F1094" s="214" t="s">
        <v>1209</v>
      </c>
      <c r="G1094" s="215" t="s">
        <v>141</v>
      </c>
      <c r="H1094" s="216">
        <v>9.3849999999999998</v>
      </c>
      <c r="I1094" s="217"/>
      <c r="J1094" s="218">
        <f>ROUND(I1094*H1094,2)</f>
        <v>0</v>
      </c>
      <c r="K1094" s="219"/>
      <c r="L1094" s="220"/>
      <c r="M1094" s="221" t="s">
        <v>1</v>
      </c>
      <c r="N1094" s="222" t="s">
        <v>43</v>
      </c>
      <c r="O1094" s="59"/>
      <c r="P1094" s="173">
        <f>O1094*H1094</f>
        <v>0</v>
      </c>
      <c r="Q1094" s="173">
        <v>6.5000000000000002E-2</v>
      </c>
      <c r="R1094" s="173">
        <f>Q1094*H1094</f>
        <v>0.61002500000000004</v>
      </c>
      <c r="S1094" s="173">
        <v>0</v>
      </c>
      <c r="T1094" s="174">
        <f>S1094*H1094</f>
        <v>0</v>
      </c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R1094" s="175" t="s">
        <v>530</v>
      </c>
      <c r="AT1094" s="175" t="s">
        <v>517</v>
      </c>
      <c r="AU1094" s="175" t="s">
        <v>89</v>
      </c>
      <c r="AY1094" s="18" t="s">
        <v>136</v>
      </c>
      <c r="BE1094" s="176">
        <f>IF(N1094="základní",J1094,0)</f>
        <v>0</v>
      </c>
      <c r="BF1094" s="176">
        <f>IF(N1094="snížená",J1094,0)</f>
        <v>0</v>
      </c>
      <c r="BG1094" s="176">
        <f>IF(N1094="zákl. přenesená",J1094,0)</f>
        <v>0</v>
      </c>
      <c r="BH1094" s="176">
        <f>IF(N1094="sníž. přenesená",J1094,0)</f>
        <v>0</v>
      </c>
      <c r="BI1094" s="176">
        <f>IF(N1094="nulová",J1094,0)</f>
        <v>0</v>
      </c>
      <c r="BJ1094" s="18" t="s">
        <v>86</v>
      </c>
      <c r="BK1094" s="176">
        <f>ROUND(I1094*H1094,2)</f>
        <v>0</v>
      </c>
      <c r="BL1094" s="18" t="s">
        <v>253</v>
      </c>
      <c r="BM1094" s="175" t="s">
        <v>1210</v>
      </c>
    </row>
    <row r="1095" spans="1:65" s="2" customFormat="1" ht="10.199999999999999">
      <c r="A1095" s="33"/>
      <c r="B1095" s="34"/>
      <c r="C1095" s="33"/>
      <c r="D1095" s="177" t="s">
        <v>144</v>
      </c>
      <c r="E1095" s="33"/>
      <c r="F1095" s="178" t="s">
        <v>1211</v>
      </c>
      <c r="G1095" s="33"/>
      <c r="H1095" s="33"/>
      <c r="I1095" s="97"/>
      <c r="J1095" s="33"/>
      <c r="K1095" s="33"/>
      <c r="L1095" s="34"/>
      <c r="M1095" s="179"/>
      <c r="N1095" s="180"/>
      <c r="O1095" s="59"/>
      <c r="P1095" s="59"/>
      <c r="Q1095" s="59"/>
      <c r="R1095" s="59"/>
      <c r="S1095" s="59"/>
      <c r="T1095" s="60"/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T1095" s="18" t="s">
        <v>144</v>
      </c>
      <c r="AU1095" s="18" t="s">
        <v>89</v>
      </c>
    </row>
    <row r="1096" spans="1:65" s="13" customFormat="1" ht="10.199999999999999">
      <c r="B1096" s="181"/>
      <c r="D1096" s="177" t="s">
        <v>146</v>
      </c>
      <c r="E1096" s="182" t="s">
        <v>1</v>
      </c>
      <c r="F1096" s="183" t="s">
        <v>711</v>
      </c>
      <c r="H1096" s="182" t="s">
        <v>1</v>
      </c>
      <c r="I1096" s="184"/>
      <c r="L1096" s="181"/>
      <c r="M1096" s="185"/>
      <c r="N1096" s="186"/>
      <c r="O1096" s="186"/>
      <c r="P1096" s="186"/>
      <c r="Q1096" s="186"/>
      <c r="R1096" s="186"/>
      <c r="S1096" s="186"/>
      <c r="T1096" s="187"/>
      <c r="AT1096" s="182" t="s">
        <v>146</v>
      </c>
      <c r="AU1096" s="182" t="s">
        <v>89</v>
      </c>
      <c r="AV1096" s="13" t="s">
        <v>86</v>
      </c>
      <c r="AW1096" s="13" t="s">
        <v>33</v>
      </c>
      <c r="AX1096" s="13" t="s">
        <v>78</v>
      </c>
      <c r="AY1096" s="182" t="s">
        <v>136</v>
      </c>
    </row>
    <row r="1097" spans="1:65" s="14" customFormat="1" ht="10.199999999999999">
      <c r="B1097" s="188"/>
      <c r="D1097" s="177" t="s">
        <v>146</v>
      </c>
      <c r="E1097" s="189" t="s">
        <v>1</v>
      </c>
      <c r="F1097" s="190" t="s">
        <v>1205</v>
      </c>
      <c r="H1097" s="191">
        <v>5.9850000000000003</v>
      </c>
      <c r="I1097" s="192"/>
      <c r="L1097" s="188"/>
      <c r="M1097" s="193"/>
      <c r="N1097" s="194"/>
      <c r="O1097" s="194"/>
      <c r="P1097" s="194"/>
      <c r="Q1097" s="194"/>
      <c r="R1097" s="194"/>
      <c r="S1097" s="194"/>
      <c r="T1097" s="195"/>
      <c r="AT1097" s="189" t="s">
        <v>146</v>
      </c>
      <c r="AU1097" s="189" t="s">
        <v>89</v>
      </c>
      <c r="AV1097" s="14" t="s">
        <v>89</v>
      </c>
      <c r="AW1097" s="14" t="s">
        <v>33</v>
      </c>
      <c r="AX1097" s="14" t="s">
        <v>78</v>
      </c>
      <c r="AY1097" s="189" t="s">
        <v>136</v>
      </c>
    </row>
    <row r="1098" spans="1:65" s="16" customFormat="1" ht="10.199999999999999">
      <c r="B1098" s="204"/>
      <c r="D1098" s="177" t="s">
        <v>146</v>
      </c>
      <c r="E1098" s="205" t="s">
        <v>1</v>
      </c>
      <c r="F1098" s="206" t="s">
        <v>178</v>
      </c>
      <c r="H1098" s="207">
        <v>5.9850000000000003</v>
      </c>
      <c r="I1098" s="208"/>
      <c r="L1098" s="204"/>
      <c r="M1098" s="209"/>
      <c r="N1098" s="210"/>
      <c r="O1098" s="210"/>
      <c r="P1098" s="210"/>
      <c r="Q1098" s="210"/>
      <c r="R1098" s="210"/>
      <c r="S1098" s="210"/>
      <c r="T1098" s="211"/>
      <c r="AT1098" s="205" t="s">
        <v>146</v>
      </c>
      <c r="AU1098" s="205" t="s">
        <v>89</v>
      </c>
      <c r="AV1098" s="16" t="s">
        <v>154</v>
      </c>
      <c r="AW1098" s="16" t="s">
        <v>33</v>
      </c>
      <c r="AX1098" s="16" t="s">
        <v>78</v>
      </c>
      <c r="AY1098" s="205" t="s">
        <v>136</v>
      </c>
    </row>
    <row r="1099" spans="1:65" s="13" customFormat="1" ht="10.199999999999999">
      <c r="B1099" s="181"/>
      <c r="D1099" s="177" t="s">
        <v>146</v>
      </c>
      <c r="E1099" s="182" t="s">
        <v>1</v>
      </c>
      <c r="F1099" s="183" t="s">
        <v>622</v>
      </c>
      <c r="H1099" s="182" t="s">
        <v>1</v>
      </c>
      <c r="I1099" s="184"/>
      <c r="L1099" s="181"/>
      <c r="M1099" s="185"/>
      <c r="N1099" s="186"/>
      <c r="O1099" s="186"/>
      <c r="P1099" s="186"/>
      <c r="Q1099" s="186"/>
      <c r="R1099" s="186"/>
      <c r="S1099" s="186"/>
      <c r="T1099" s="187"/>
      <c r="AT1099" s="182" t="s">
        <v>146</v>
      </c>
      <c r="AU1099" s="182" t="s">
        <v>89</v>
      </c>
      <c r="AV1099" s="13" t="s">
        <v>86</v>
      </c>
      <c r="AW1099" s="13" t="s">
        <v>33</v>
      </c>
      <c r="AX1099" s="13" t="s">
        <v>78</v>
      </c>
      <c r="AY1099" s="182" t="s">
        <v>136</v>
      </c>
    </row>
    <row r="1100" spans="1:65" s="14" customFormat="1" ht="10.199999999999999">
      <c r="B1100" s="188"/>
      <c r="D1100" s="177" t="s">
        <v>146</v>
      </c>
      <c r="E1100" s="189" t="s">
        <v>1</v>
      </c>
      <c r="F1100" s="190" t="s">
        <v>1206</v>
      </c>
      <c r="H1100" s="191">
        <v>3.4</v>
      </c>
      <c r="I1100" s="192"/>
      <c r="L1100" s="188"/>
      <c r="M1100" s="193"/>
      <c r="N1100" s="194"/>
      <c r="O1100" s="194"/>
      <c r="P1100" s="194"/>
      <c r="Q1100" s="194"/>
      <c r="R1100" s="194"/>
      <c r="S1100" s="194"/>
      <c r="T1100" s="195"/>
      <c r="AT1100" s="189" t="s">
        <v>146</v>
      </c>
      <c r="AU1100" s="189" t="s">
        <v>89</v>
      </c>
      <c r="AV1100" s="14" t="s">
        <v>89</v>
      </c>
      <c r="AW1100" s="14" t="s">
        <v>33</v>
      </c>
      <c r="AX1100" s="14" t="s">
        <v>78</v>
      </c>
      <c r="AY1100" s="189" t="s">
        <v>136</v>
      </c>
    </row>
    <row r="1101" spans="1:65" s="16" customFormat="1" ht="10.199999999999999">
      <c r="B1101" s="204"/>
      <c r="D1101" s="177" t="s">
        <v>146</v>
      </c>
      <c r="E1101" s="205" t="s">
        <v>1</v>
      </c>
      <c r="F1101" s="206" t="s">
        <v>178</v>
      </c>
      <c r="H1101" s="207">
        <v>3.4</v>
      </c>
      <c r="I1101" s="208"/>
      <c r="L1101" s="204"/>
      <c r="M1101" s="209"/>
      <c r="N1101" s="210"/>
      <c r="O1101" s="210"/>
      <c r="P1101" s="210"/>
      <c r="Q1101" s="210"/>
      <c r="R1101" s="210"/>
      <c r="S1101" s="210"/>
      <c r="T1101" s="211"/>
      <c r="AT1101" s="205" t="s">
        <v>146</v>
      </c>
      <c r="AU1101" s="205" t="s">
        <v>89</v>
      </c>
      <c r="AV1101" s="16" t="s">
        <v>154</v>
      </c>
      <c r="AW1101" s="16" t="s">
        <v>33</v>
      </c>
      <c r="AX1101" s="16" t="s">
        <v>78</v>
      </c>
      <c r="AY1101" s="205" t="s">
        <v>136</v>
      </c>
    </row>
    <row r="1102" spans="1:65" s="15" customFormat="1" ht="10.199999999999999">
      <c r="B1102" s="196"/>
      <c r="D1102" s="177" t="s">
        <v>146</v>
      </c>
      <c r="E1102" s="197" t="s">
        <v>1</v>
      </c>
      <c r="F1102" s="198" t="s">
        <v>149</v>
      </c>
      <c r="H1102" s="199">
        <v>9.3849999999999998</v>
      </c>
      <c r="I1102" s="200"/>
      <c r="L1102" s="196"/>
      <c r="M1102" s="201"/>
      <c r="N1102" s="202"/>
      <c r="O1102" s="202"/>
      <c r="P1102" s="202"/>
      <c r="Q1102" s="202"/>
      <c r="R1102" s="202"/>
      <c r="S1102" s="202"/>
      <c r="T1102" s="203"/>
      <c r="AT1102" s="197" t="s">
        <v>146</v>
      </c>
      <c r="AU1102" s="197" t="s">
        <v>89</v>
      </c>
      <c r="AV1102" s="15" t="s">
        <v>142</v>
      </c>
      <c r="AW1102" s="15" t="s">
        <v>33</v>
      </c>
      <c r="AX1102" s="15" t="s">
        <v>86</v>
      </c>
      <c r="AY1102" s="197" t="s">
        <v>136</v>
      </c>
    </row>
    <row r="1103" spans="1:65" s="2" customFormat="1" ht="16.5" customHeight="1">
      <c r="A1103" s="33"/>
      <c r="B1103" s="162"/>
      <c r="C1103" s="163" t="s">
        <v>1212</v>
      </c>
      <c r="D1103" s="163" t="s">
        <v>138</v>
      </c>
      <c r="E1103" s="164" t="s">
        <v>1213</v>
      </c>
      <c r="F1103" s="165" t="s">
        <v>1214</v>
      </c>
      <c r="G1103" s="166" t="s">
        <v>141</v>
      </c>
      <c r="H1103" s="167">
        <v>20.37</v>
      </c>
      <c r="I1103" s="168"/>
      <c r="J1103" s="169">
        <f>ROUND(I1103*H1103,2)</f>
        <v>0</v>
      </c>
      <c r="K1103" s="170"/>
      <c r="L1103" s="34"/>
      <c r="M1103" s="171" t="s">
        <v>1</v>
      </c>
      <c r="N1103" s="172" t="s">
        <v>43</v>
      </c>
      <c r="O1103" s="59"/>
      <c r="P1103" s="173">
        <f>O1103*H1103</f>
        <v>0</v>
      </c>
      <c r="Q1103" s="173">
        <v>2.4000000000000001E-4</v>
      </c>
      <c r="R1103" s="173">
        <f>Q1103*H1103</f>
        <v>4.8888000000000004E-3</v>
      </c>
      <c r="S1103" s="173">
        <v>0</v>
      </c>
      <c r="T1103" s="174">
        <f>S1103*H1103</f>
        <v>0</v>
      </c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R1103" s="175" t="s">
        <v>253</v>
      </c>
      <c r="AT1103" s="175" t="s">
        <v>138</v>
      </c>
      <c r="AU1103" s="175" t="s">
        <v>89</v>
      </c>
      <c r="AY1103" s="18" t="s">
        <v>136</v>
      </c>
      <c r="BE1103" s="176">
        <f>IF(N1103="základní",J1103,0)</f>
        <v>0</v>
      </c>
      <c r="BF1103" s="176">
        <f>IF(N1103="snížená",J1103,0)</f>
        <v>0</v>
      </c>
      <c r="BG1103" s="176">
        <f>IF(N1103="zákl. přenesená",J1103,0)</f>
        <v>0</v>
      </c>
      <c r="BH1103" s="176">
        <f>IF(N1103="sníž. přenesená",J1103,0)</f>
        <v>0</v>
      </c>
      <c r="BI1103" s="176">
        <f>IF(N1103="nulová",J1103,0)</f>
        <v>0</v>
      </c>
      <c r="BJ1103" s="18" t="s">
        <v>86</v>
      </c>
      <c r="BK1103" s="176">
        <f>ROUND(I1103*H1103,2)</f>
        <v>0</v>
      </c>
      <c r="BL1103" s="18" t="s">
        <v>253</v>
      </c>
      <c r="BM1103" s="175" t="s">
        <v>1215</v>
      </c>
    </row>
    <row r="1104" spans="1:65" s="2" customFormat="1" ht="10.199999999999999">
      <c r="A1104" s="33"/>
      <c r="B1104" s="34"/>
      <c r="C1104" s="33"/>
      <c r="D1104" s="177" t="s">
        <v>144</v>
      </c>
      <c r="E1104" s="33"/>
      <c r="F1104" s="178" t="s">
        <v>1216</v>
      </c>
      <c r="G1104" s="33"/>
      <c r="H1104" s="33"/>
      <c r="I1104" s="97"/>
      <c r="J1104" s="33"/>
      <c r="K1104" s="33"/>
      <c r="L1104" s="34"/>
      <c r="M1104" s="179"/>
      <c r="N1104" s="180"/>
      <c r="O1104" s="59"/>
      <c r="P1104" s="59"/>
      <c r="Q1104" s="59"/>
      <c r="R1104" s="59"/>
      <c r="S1104" s="59"/>
      <c r="T1104" s="60"/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T1104" s="18" t="s">
        <v>144</v>
      </c>
      <c r="AU1104" s="18" t="s">
        <v>89</v>
      </c>
    </row>
    <row r="1105" spans="1:65" s="13" customFormat="1" ht="10.199999999999999">
      <c r="B1105" s="181"/>
      <c r="D1105" s="177" t="s">
        <v>146</v>
      </c>
      <c r="E1105" s="182" t="s">
        <v>1</v>
      </c>
      <c r="F1105" s="183" t="s">
        <v>711</v>
      </c>
      <c r="H1105" s="182" t="s">
        <v>1</v>
      </c>
      <c r="I1105" s="184"/>
      <c r="L1105" s="181"/>
      <c r="M1105" s="185"/>
      <c r="N1105" s="186"/>
      <c r="O1105" s="186"/>
      <c r="P1105" s="186"/>
      <c r="Q1105" s="186"/>
      <c r="R1105" s="186"/>
      <c r="S1105" s="186"/>
      <c r="T1105" s="187"/>
      <c r="AT1105" s="182" t="s">
        <v>146</v>
      </c>
      <c r="AU1105" s="182" t="s">
        <v>89</v>
      </c>
      <c r="AV1105" s="13" t="s">
        <v>86</v>
      </c>
      <c r="AW1105" s="13" t="s">
        <v>33</v>
      </c>
      <c r="AX1105" s="13" t="s">
        <v>78</v>
      </c>
      <c r="AY1105" s="182" t="s">
        <v>136</v>
      </c>
    </row>
    <row r="1106" spans="1:65" s="14" customFormat="1" ht="10.199999999999999">
      <c r="B1106" s="188"/>
      <c r="D1106" s="177" t="s">
        <v>146</v>
      </c>
      <c r="E1106" s="189" t="s">
        <v>1</v>
      </c>
      <c r="F1106" s="190" t="s">
        <v>1192</v>
      </c>
      <c r="H1106" s="191">
        <v>4.0259999999999998</v>
      </c>
      <c r="I1106" s="192"/>
      <c r="L1106" s="188"/>
      <c r="M1106" s="193"/>
      <c r="N1106" s="194"/>
      <c r="O1106" s="194"/>
      <c r="P1106" s="194"/>
      <c r="Q1106" s="194"/>
      <c r="R1106" s="194"/>
      <c r="S1106" s="194"/>
      <c r="T1106" s="195"/>
      <c r="AT1106" s="189" t="s">
        <v>146</v>
      </c>
      <c r="AU1106" s="189" t="s">
        <v>89</v>
      </c>
      <c r="AV1106" s="14" t="s">
        <v>89</v>
      </c>
      <c r="AW1106" s="14" t="s">
        <v>33</v>
      </c>
      <c r="AX1106" s="14" t="s">
        <v>78</v>
      </c>
      <c r="AY1106" s="189" t="s">
        <v>136</v>
      </c>
    </row>
    <row r="1107" spans="1:65" s="16" customFormat="1" ht="10.199999999999999">
      <c r="B1107" s="204"/>
      <c r="D1107" s="177" t="s">
        <v>146</v>
      </c>
      <c r="E1107" s="205" t="s">
        <v>1</v>
      </c>
      <c r="F1107" s="206" t="s">
        <v>178</v>
      </c>
      <c r="H1107" s="207">
        <v>4.0259999999999998</v>
      </c>
      <c r="I1107" s="208"/>
      <c r="L1107" s="204"/>
      <c r="M1107" s="209"/>
      <c r="N1107" s="210"/>
      <c r="O1107" s="210"/>
      <c r="P1107" s="210"/>
      <c r="Q1107" s="210"/>
      <c r="R1107" s="210"/>
      <c r="S1107" s="210"/>
      <c r="T1107" s="211"/>
      <c r="AT1107" s="205" t="s">
        <v>146</v>
      </c>
      <c r="AU1107" s="205" t="s">
        <v>89</v>
      </c>
      <c r="AV1107" s="16" t="s">
        <v>154</v>
      </c>
      <c r="AW1107" s="16" t="s">
        <v>33</v>
      </c>
      <c r="AX1107" s="16" t="s">
        <v>78</v>
      </c>
      <c r="AY1107" s="205" t="s">
        <v>136</v>
      </c>
    </row>
    <row r="1108" spans="1:65" s="13" customFormat="1" ht="10.199999999999999">
      <c r="B1108" s="181"/>
      <c r="D1108" s="177" t="s">
        <v>146</v>
      </c>
      <c r="E1108" s="182" t="s">
        <v>1</v>
      </c>
      <c r="F1108" s="183" t="s">
        <v>622</v>
      </c>
      <c r="H1108" s="182" t="s">
        <v>1</v>
      </c>
      <c r="I1108" s="184"/>
      <c r="L1108" s="181"/>
      <c r="M1108" s="185"/>
      <c r="N1108" s="186"/>
      <c r="O1108" s="186"/>
      <c r="P1108" s="186"/>
      <c r="Q1108" s="186"/>
      <c r="R1108" s="186"/>
      <c r="S1108" s="186"/>
      <c r="T1108" s="187"/>
      <c r="AT1108" s="182" t="s">
        <v>146</v>
      </c>
      <c r="AU1108" s="182" t="s">
        <v>89</v>
      </c>
      <c r="AV1108" s="13" t="s">
        <v>86</v>
      </c>
      <c r="AW1108" s="13" t="s">
        <v>33</v>
      </c>
      <c r="AX1108" s="13" t="s">
        <v>78</v>
      </c>
      <c r="AY1108" s="182" t="s">
        <v>136</v>
      </c>
    </row>
    <row r="1109" spans="1:65" s="14" customFormat="1" ht="10.199999999999999">
      <c r="B1109" s="188"/>
      <c r="D1109" s="177" t="s">
        <v>146</v>
      </c>
      <c r="E1109" s="189" t="s">
        <v>1</v>
      </c>
      <c r="F1109" s="190" t="s">
        <v>1217</v>
      </c>
      <c r="H1109" s="191">
        <v>16.344000000000001</v>
      </c>
      <c r="I1109" s="192"/>
      <c r="L1109" s="188"/>
      <c r="M1109" s="193"/>
      <c r="N1109" s="194"/>
      <c r="O1109" s="194"/>
      <c r="P1109" s="194"/>
      <c r="Q1109" s="194"/>
      <c r="R1109" s="194"/>
      <c r="S1109" s="194"/>
      <c r="T1109" s="195"/>
      <c r="AT1109" s="189" t="s">
        <v>146</v>
      </c>
      <c r="AU1109" s="189" t="s">
        <v>89</v>
      </c>
      <c r="AV1109" s="14" t="s">
        <v>89</v>
      </c>
      <c r="AW1109" s="14" t="s">
        <v>33</v>
      </c>
      <c r="AX1109" s="14" t="s">
        <v>78</v>
      </c>
      <c r="AY1109" s="189" t="s">
        <v>136</v>
      </c>
    </row>
    <row r="1110" spans="1:65" s="16" customFormat="1" ht="10.199999999999999">
      <c r="B1110" s="204"/>
      <c r="D1110" s="177" t="s">
        <v>146</v>
      </c>
      <c r="E1110" s="205" t="s">
        <v>1</v>
      </c>
      <c r="F1110" s="206" t="s">
        <v>178</v>
      </c>
      <c r="H1110" s="207">
        <v>16.344000000000001</v>
      </c>
      <c r="I1110" s="208"/>
      <c r="L1110" s="204"/>
      <c r="M1110" s="209"/>
      <c r="N1110" s="210"/>
      <c r="O1110" s="210"/>
      <c r="P1110" s="210"/>
      <c r="Q1110" s="210"/>
      <c r="R1110" s="210"/>
      <c r="S1110" s="210"/>
      <c r="T1110" s="211"/>
      <c r="AT1110" s="205" t="s">
        <v>146</v>
      </c>
      <c r="AU1110" s="205" t="s">
        <v>89</v>
      </c>
      <c r="AV1110" s="16" t="s">
        <v>154</v>
      </c>
      <c r="AW1110" s="16" t="s">
        <v>33</v>
      </c>
      <c r="AX1110" s="16" t="s">
        <v>78</v>
      </c>
      <c r="AY1110" s="205" t="s">
        <v>136</v>
      </c>
    </row>
    <row r="1111" spans="1:65" s="15" customFormat="1" ht="10.199999999999999">
      <c r="B1111" s="196"/>
      <c r="D1111" s="177" t="s">
        <v>146</v>
      </c>
      <c r="E1111" s="197" t="s">
        <v>1</v>
      </c>
      <c r="F1111" s="198" t="s">
        <v>149</v>
      </c>
      <c r="H1111" s="199">
        <v>20.37</v>
      </c>
      <c r="I1111" s="200"/>
      <c r="L1111" s="196"/>
      <c r="M1111" s="201"/>
      <c r="N1111" s="202"/>
      <c r="O1111" s="202"/>
      <c r="P1111" s="202"/>
      <c r="Q1111" s="202"/>
      <c r="R1111" s="202"/>
      <c r="S1111" s="202"/>
      <c r="T1111" s="203"/>
      <c r="AT1111" s="197" t="s">
        <v>146</v>
      </c>
      <c r="AU1111" s="197" t="s">
        <v>89</v>
      </c>
      <c r="AV1111" s="15" t="s">
        <v>142</v>
      </c>
      <c r="AW1111" s="15" t="s">
        <v>33</v>
      </c>
      <c r="AX1111" s="15" t="s">
        <v>86</v>
      </c>
      <c r="AY1111" s="197" t="s">
        <v>136</v>
      </c>
    </row>
    <row r="1112" spans="1:65" s="2" customFormat="1" ht="16.5" customHeight="1">
      <c r="A1112" s="33"/>
      <c r="B1112" s="162"/>
      <c r="C1112" s="212" t="s">
        <v>1218</v>
      </c>
      <c r="D1112" s="212" t="s">
        <v>517</v>
      </c>
      <c r="E1112" s="213" t="s">
        <v>1219</v>
      </c>
      <c r="F1112" s="214" t="s">
        <v>1220</v>
      </c>
      <c r="G1112" s="215" t="s">
        <v>141</v>
      </c>
      <c r="H1112" s="216">
        <v>20.37</v>
      </c>
      <c r="I1112" s="217"/>
      <c r="J1112" s="218">
        <f>ROUND(I1112*H1112,2)</f>
        <v>0</v>
      </c>
      <c r="K1112" s="219"/>
      <c r="L1112" s="220"/>
      <c r="M1112" s="221" t="s">
        <v>1</v>
      </c>
      <c r="N1112" s="222" t="s">
        <v>43</v>
      </c>
      <c r="O1112" s="59"/>
      <c r="P1112" s="173">
        <f>O1112*H1112</f>
        <v>0</v>
      </c>
      <c r="Q1112" s="173">
        <v>6.5000000000000002E-2</v>
      </c>
      <c r="R1112" s="173">
        <f>Q1112*H1112</f>
        <v>1.3240500000000002</v>
      </c>
      <c r="S1112" s="173">
        <v>0</v>
      </c>
      <c r="T1112" s="174">
        <f>S1112*H1112</f>
        <v>0</v>
      </c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R1112" s="175" t="s">
        <v>530</v>
      </c>
      <c r="AT1112" s="175" t="s">
        <v>517</v>
      </c>
      <c r="AU1112" s="175" t="s">
        <v>89</v>
      </c>
      <c r="AY1112" s="18" t="s">
        <v>136</v>
      </c>
      <c r="BE1112" s="176">
        <f>IF(N1112="základní",J1112,0)</f>
        <v>0</v>
      </c>
      <c r="BF1112" s="176">
        <f>IF(N1112="snížená",J1112,0)</f>
        <v>0</v>
      </c>
      <c r="BG1112" s="176">
        <f>IF(N1112="zákl. přenesená",J1112,0)</f>
        <v>0</v>
      </c>
      <c r="BH1112" s="176">
        <f>IF(N1112="sníž. přenesená",J1112,0)</f>
        <v>0</v>
      </c>
      <c r="BI1112" s="176">
        <f>IF(N1112="nulová",J1112,0)</f>
        <v>0</v>
      </c>
      <c r="BJ1112" s="18" t="s">
        <v>86</v>
      </c>
      <c r="BK1112" s="176">
        <f>ROUND(I1112*H1112,2)</f>
        <v>0</v>
      </c>
      <c r="BL1112" s="18" t="s">
        <v>253</v>
      </c>
      <c r="BM1112" s="175" t="s">
        <v>1221</v>
      </c>
    </row>
    <row r="1113" spans="1:65" s="2" customFormat="1" ht="10.199999999999999">
      <c r="A1113" s="33"/>
      <c r="B1113" s="34"/>
      <c r="C1113" s="33"/>
      <c r="D1113" s="177" t="s">
        <v>144</v>
      </c>
      <c r="E1113" s="33"/>
      <c r="F1113" s="178" t="s">
        <v>1222</v>
      </c>
      <c r="G1113" s="33"/>
      <c r="H1113" s="33"/>
      <c r="I1113" s="97"/>
      <c r="J1113" s="33"/>
      <c r="K1113" s="33"/>
      <c r="L1113" s="34"/>
      <c r="M1113" s="179"/>
      <c r="N1113" s="180"/>
      <c r="O1113" s="59"/>
      <c r="P1113" s="59"/>
      <c r="Q1113" s="59"/>
      <c r="R1113" s="59"/>
      <c r="S1113" s="59"/>
      <c r="T1113" s="60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T1113" s="18" t="s">
        <v>144</v>
      </c>
      <c r="AU1113" s="18" t="s">
        <v>89</v>
      </c>
    </row>
    <row r="1114" spans="1:65" s="13" customFormat="1" ht="10.199999999999999">
      <c r="B1114" s="181"/>
      <c r="D1114" s="177" t="s">
        <v>146</v>
      </c>
      <c r="E1114" s="182" t="s">
        <v>1</v>
      </c>
      <c r="F1114" s="183" t="s">
        <v>711</v>
      </c>
      <c r="H1114" s="182" t="s">
        <v>1</v>
      </c>
      <c r="I1114" s="184"/>
      <c r="L1114" s="181"/>
      <c r="M1114" s="185"/>
      <c r="N1114" s="186"/>
      <c r="O1114" s="186"/>
      <c r="P1114" s="186"/>
      <c r="Q1114" s="186"/>
      <c r="R1114" s="186"/>
      <c r="S1114" s="186"/>
      <c r="T1114" s="187"/>
      <c r="AT1114" s="182" t="s">
        <v>146</v>
      </c>
      <c r="AU1114" s="182" t="s">
        <v>89</v>
      </c>
      <c r="AV1114" s="13" t="s">
        <v>86</v>
      </c>
      <c r="AW1114" s="13" t="s">
        <v>33</v>
      </c>
      <c r="AX1114" s="13" t="s">
        <v>78</v>
      </c>
      <c r="AY1114" s="182" t="s">
        <v>136</v>
      </c>
    </row>
    <row r="1115" spans="1:65" s="14" customFormat="1" ht="10.199999999999999">
      <c r="B1115" s="188"/>
      <c r="D1115" s="177" t="s">
        <v>146</v>
      </c>
      <c r="E1115" s="189" t="s">
        <v>1</v>
      </c>
      <c r="F1115" s="190" t="s">
        <v>1192</v>
      </c>
      <c r="H1115" s="191">
        <v>4.0259999999999998</v>
      </c>
      <c r="I1115" s="192"/>
      <c r="L1115" s="188"/>
      <c r="M1115" s="193"/>
      <c r="N1115" s="194"/>
      <c r="O1115" s="194"/>
      <c r="P1115" s="194"/>
      <c r="Q1115" s="194"/>
      <c r="R1115" s="194"/>
      <c r="S1115" s="194"/>
      <c r="T1115" s="195"/>
      <c r="AT1115" s="189" t="s">
        <v>146</v>
      </c>
      <c r="AU1115" s="189" t="s">
        <v>89</v>
      </c>
      <c r="AV1115" s="14" t="s">
        <v>89</v>
      </c>
      <c r="AW1115" s="14" t="s">
        <v>33</v>
      </c>
      <c r="AX1115" s="14" t="s">
        <v>78</v>
      </c>
      <c r="AY1115" s="189" t="s">
        <v>136</v>
      </c>
    </row>
    <row r="1116" spans="1:65" s="16" customFormat="1" ht="10.199999999999999">
      <c r="B1116" s="204"/>
      <c r="D1116" s="177" t="s">
        <v>146</v>
      </c>
      <c r="E1116" s="205" t="s">
        <v>1</v>
      </c>
      <c r="F1116" s="206" t="s">
        <v>178</v>
      </c>
      <c r="H1116" s="207">
        <v>4.0259999999999998</v>
      </c>
      <c r="I1116" s="208"/>
      <c r="L1116" s="204"/>
      <c r="M1116" s="209"/>
      <c r="N1116" s="210"/>
      <c r="O1116" s="210"/>
      <c r="P1116" s="210"/>
      <c r="Q1116" s="210"/>
      <c r="R1116" s="210"/>
      <c r="S1116" s="210"/>
      <c r="T1116" s="211"/>
      <c r="AT1116" s="205" t="s">
        <v>146</v>
      </c>
      <c r="AU1116" s="205" t="s">
        <v>89</v>
      </c>
      <c r="AV1116" s="16" t="s">
        <v>154</v>
      </c>
      <c r="AW1116" s="16" t="s">
        <v>33</v>
      </c>
      <c r="AX1116" s="16" t="s">
        <v>78</v>
      </c>
      <c r="AY1116" s="205" t="s">
        <v>136</v>
      </c>
    </row>
    <row r="1117" spans="1:65" s="13" customFormat="1" ht="10.199999999999999">
      <c r="B1117" s="181"/>
      <c r="D1117" s="177" t="s">
        <v>146</v>
      </c>
      <c r="E1117" s="182" t="s">
        <v>1</v>
      </c>
      <c r="F1117" s="183" t="s">
        <v>622</v>
      </c>
      <c r="H1117" s="182" t="s">
        <v>1</v>
      </c>
      <c r="I1117" s="184"/>
      <c r="L1117" s="181"/>
      <c r="M1117" s="185"/>
      <c r="N1117" s="186"/>
      <c r="O1117" s="186"/>
      <c r="P1117" s="186"/>
      <c r="Q1117" s="186"/>
      <c r="R1117" s="186"/>
      <c r="S1117" s="186"/>
      <c r="T1117" s="187"/>
      <c r="AT1117" s="182" t="s">
        <v>146</v>
      </c>
      <c r="AU1117" s="182" t="s">
        <v>89</v>
      </c>
      <c r="AV1117" s="13" t="s">
        <v>86</v>
      </c>
      <c r="AW1117" s="13" t="s">
        <v>33</v>
      </c>
      <c r="AX1117" s="13" t="s">
        <v>78</v>
      </c>
      <c r="AY1117" s="182" t="s">
        <v>136</v>
      </c>
    </row>
    <row r="1118" spans="1:65" s="14" customFormat="1" ht="10.199999999999999">
      <c r="B1118" s="188"/>
      <c r="D1118" s="177" t="s">
        <v>146</v>
      </c>
      <c r="E1118" s="189" t="s">
        <v>1</v>
      </c>
      <c r="F1118" s="190" t="s">
        <v>1217</v>
      </c>
      <c r="H1118" s="191">
        <v>16.344000000000001</v>
      </c>
      <c r="I1118" s="192"/>
      <c r="L1118" s="188"/>
      <c r="M1118" s="193"/>
      <c r="N1118" s="194"/>
      <c r="O1118" s="194"/>
      <c r="P1118" s="194"/>
      <c r="Q1118" s="194"/>
      <c r="R1118" s="194"/>
      <c r="S1118" s="194"/>
      <c r="T1118" s="195"/>
      <c r="AT1118" s="189" t="s">
        <v>146</v>
      </c>
      <c r="AU1118" s="189" t="s">
        <v>89</v>
      </c>
      <c r="AV1118" s="14" t="s">
        <v>89</v>
      </c>
      <c r="AW1118" s="14" t="s">
        <v>33</v>
      </c>
      <c r="AX1118" s="14" t="s">
        <v>78</v>
      </c>
      <c r="AY1118" s="189" t="s">
        <v>136</v>
      </c>
    </row>
    <row r="1119" spans="1:65" s="16" customFormat="1" ht="10.199999999999999">
      <c r="B1119" s="204"/>
      <c r="D1119" s="177" t="s">
        <v>146</v>
      </c>
      <c r="E1119" s="205" t="s">
        <v>1</v>
      </c>
      <c r="F1119" s="206" t="s">
        <v>178</v>
      </c>
      <c r="H1119" s="207">
        <v>16.344000000000001</v>
      </c>
      <c r="I1119" s="208"/>
      <c r="L1119" s="204"/>
      <c r="M1119" s="209"/>
      <c r="N1119" s="210"/>
      <c r="O1119" s="210"/>
      <c r="P1119" s="210"/>
      <c r="Q1119" s="210"/>
      <c r="R1119" s="210"/>
      <c r="S1119" s="210"/>
      <c r="T1119" s="211"/>
      <c r="AT1119" s="205" t="s">
        <v>146</v>
      </c>
      <c r="AU1119" s="205" t="s">
        <v>89</v>
      </c>
      <c r="AV1119" s="16" t="s">
        <v>154</v>
      </c>
      <c r="AW1119" s="16" t="s">
        <v>33</v>
      </c>
      <c r="AX1119" s="16" t="s">
        <v>78</v>
      </c>
      <c r="AY1119" s="205" t="s">
        <v>136</v>
      </c>
    </row>
    <row r="1120" spans="1:65" s="15" customFormat="1" ht="10.199999999999999">
      <c r="B1120" s="196"/>
      <c r="D1120" s="177" t="s">
        <v>146</v>
      </c>
      <c r="E1120" s="197" t="s">
        <v>1</v>
      </c>
      <c r="F1120" s="198" t="s">
        <v>149</v>
      </c>
      <c r="H1120" s="199">
        <v>20.37</v>
      </c>
      <c r="I1120" s="200"/>
      <c r="L1120" s="196"/>
      <c r="M1120" s="201"/>
      <c r="N1120" s="202"/>
      <c r="O1120" s="202"/>
      <c r="P1120" s="202"/>
      <c r="Q1120" s="202"/>
      <c r="R1120" s="202"/>
      <c r="S1120" s="202"/>
      <c r="T1120" s="203"/>
      <c r="AT1120" s="197" t="s">
        <v>146</v>
      </c>
      <c r="AU1120" s="197" t="s">
        <v>89</v>
      </c>
      <c r="AV1120" s="15" t="s">
        <v>142</v>
      </c>
      <c r="AW1120" s="15" t="s">
        <v>33</v>
      </c>
      <c r="AX1120" s="15" t="s">
        <v>86</v>
      </c>
      <c r="AY1120" s="197" t="s">
        <v>136</v>
      </c>
    </row>
    <row r="1121" spans="1:65" s="2" customFormat="1" ht="16.5" customHeight="1">
      <c r="A1121" s="33"/>
      <c r="B1121" s="162"/>
      <c r="C1121" s="163" t="s">
        <v>1223</v>
      </c>
      <c r="D1121" s="163" t="s">
        <v>138</v>
      </c>
      <c r="E1121" s="164" t="s">
        <v>1224</v>
      </c>
      <c r="F1121" s="165" t="s">
        <v>1225</v>
      </c>
      <c r="G1121" s="166" t="s">
        <v>468</v>
      </c>
      <c r="H1121" s="167">
        <v>1.9510000000000001</v>
      </c>
      <c r="I1121" s="168"/>
      <c r="J1121" s="169">
        <f>ROUND(I1121*H1121,2)</f>
        <v>0</v>
      </c>
      <c r="K1121" s="170"/>
      <c r="L1121" s="34"/>
      <c r="M1121" s="171" t="s">
        <v>1</v>
      </c>
      <c r="N1121" s="172" t="s">
        <v>43</v>
      </c>
      <c r="O1121" s="59"/>
      <c r="P1121" s="173">
        <f>O1121*H1121</f>
        <v>0</v>
      </c>
      <c r="Q1121" s="173">
        <v>0</v>
      </c>
      <c r="R1121" s="173">
        <f>Q1121*H1121</f>
        <v>0</v>
      </c>
      <c r="S1121" s="173">
        <v>0</v>
      </c>
      <c r="T1121" s="174">
        <f>S1121*H1121</f>
        <v>0</v>
      </c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R1121" s="175" t="s">
        <v>253</v>
      </c>
      <c r="AT1121" s="175" t="s">
        <v>138</v>
      </c>
      <c r="AU1121" s="175" t="s">
        <v>89</v>
      </c>
      <c r="AY1121" s="18" t="s">
        <v>136</v>
      </c>
      <c r="BE1121" s="176">
        <f>IF(N1121="základní",J1121,0)</f>
        <v>0</v>
      </c>
      <c r="BF1121" s="176">
        <f>IF(N1121="snížená",J1121,0)</f>
        <v>0</v>
      </c>
      <c r="BG1121" s="176">
        <f>IF(N1121="zákl. přenesená",J1121,0)</f>
        <v>0</v>
      </c>
      <c r="BH1121" s="176">
        <f>IF(N1121="sníž. přenesená",J1121,0)</f>
        <v>0</v>
      </c>
      <c r="BI1121" s="176">
        <f>IF(N1121="nulová",J1121,0)</f>
        <v>0</v>
      </c>
      <c r="BJ1121" s="18" t="s">
        <v>86</v>
      </c>
      <c r="BK1121" s="176">
        <f>ROUND(I1121*H1121,2)</f>
        <v>0</v>
      </c>
      <c r="BL1121" s="18" t="s">
        <v>253</v>
      </c>
      <c r="BM1121" s="175" t="s">
        <v>1226</v>
      </c>
    </row>
    <row r="1122" spans="1:65" s="2" customFormat="1" ht="19.2">
      <c r="A1122" s="33"/>
      <c r="B1122" s="34"/>
      <c r="C1122" s="33"/>
      <c r="D1122" s="177" t="s">
        <v>144</v>
      </c>
      <c r="E1122" s="33"/>
      <c r="F1122" s="178" t="s">
        <v>1227</v>
      </c>
      <c r="G1122" s="33"/>
      <c r="H1122" s="33"/>
      <c r="I1122" s="97"/>
      <c r="J1122" s="33"/>
      <c r="K1122" s="33"/>
      <c r="L1122" s="34"/>
      <c r="M1122" s="223"/>
      <c r="N1122" s="224"/>
      <c r="O1122" s="225"/>
      <c r="P1122" s="225"/>
      <c r="Q1122" s="225"/>
      <c r="R1122" s="225"/>
      <c r="S1122" s="225"/>
      <c r="T1122" s="226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T1122" s="18" t="s">
        <v>144</v>
      </c>
      <c r="AU1122" s="18" t="s">
        <v>89</v>
      </c>
    </row>
    <row r="1123" spans="1:65" s="2" customFormat="1" ht="6.9" customHeight="1">
      <c r="A1123" s="33"/>
      <c r="B1123" s="48"/>
      <c r="C1123" s="49"/>
      <c r="D1123" s="49"/>
      <c r="E1123" s="49"/>
      <c r="F1123" s="49"/>
      <c r="G1123" s="49"/>
      <c r="H1123" s="49"/>
      <c r="I1123" s="121"/>
      <c r="J1123" s="49"/>
      <c r="K1123" s="49"/>
      <c r="L1123" s="34"/>
      <c r="M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</row>
  </sheetData>
  <autoFilter ref="C126:K1122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592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94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4"/>
      <c r="L2" s="268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8" t="s">
        <v>92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89</v>
      </c>
    </row>
    <row r="4" spans="1:46" s="1" customFormat="1" ht="24.9" customHeight="1">
      <c r="B4" s="21"/>
      <c r="D4" s="22" t="s">
        <v>102</v>
      </c>
      <c r="I4" s="94"/>
      <c r="L4" s="21"/>
      <c r="M4" s="96" t="s">
        <v>10</v>
      </c>
      <c r="AT4" s="18" t="s">
        <v>3</v>
      </c>
    </row>
    <row r="5" spans="1:46" s="1" customFormat="1" ht="6.9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9" t="str">
        <f>'Rekapitulace stavby'!K6</f>
        <v>III/18047 x III/18025 - Losiná - průtah - rekonstrukce</v>
      </c>
      <c r="F7" s="270"/>
      <c r="G7" s="270"/>
      <c r="H7" s="270"/>
      <c r="I7" s="94"/>
      <c r="L7" s="21"/>
    </row>
    <row r="8" spans="1:46" s="2" customFormat="1" ht="12" customHeight="1">
      <c r="A8" s="33"/>
      <c r="B8" s="34"/>
      <c r="C8" s="33"/>
      <c r="D8" s="28" t="s">
        <v>103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0" t="s">
        <v>1228</v>
      </c>
      <c r="F9" s="271"/>
      <c r="G9" s="271"/>
      <c r="H9" s="271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88</v>
      </c>
      <c r="G11" s="33"/>
      <c r="H11" s="33"/>
      <c r="I11" s="98" t="s">
        <v>20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98" t="s">
        <v>23</v>
      </c>
      <c r="J12" s="56" t="str">
        <f>'Rekapitulace stavby'!AN8</f>
        <v>8. 2. 2020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98" t="s">
        <v>26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98" t="s">
        <v>28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26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2" t="str">
        <f>'Rekapitulace stavby'!E14</f>
        <v>Vyplň údaj</v>
      </c>
      <c r="F18" s="252"/>
      <c r="G18" s="252"/>
      <c r="H18" s="252"/>
      <c r="I18" s="9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26</v>
      </c>
      <c r="J20" s="26" t="s">
        <v>35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36</v>
      </c>
      <c r="F21" s="33"/>
      <c r="G21" s="33"/>
      <c r="H21" s="33"/>
      <c r="I21" s="98" t="s">
        <v>28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26</v>
      </c>
      <c r="J23" s="26" t="s">
        <v>35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36</v>
      </c>
      <c r="F24" s="33"/>
      <c r="G24" s="33"/>
      <c r="H24" s="33"/>
      <c r="I24" s="9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37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57" t="s">
        <v>1</v>
      </c>
      <c r="F27" s="257"/>
      <c r="G27" s="257"/>
      <c r="H27" s="257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42</v>
      </c>
      <c r="E33" s="28" t="s">
        <v>43</v>
      </c>
      <c r="F33" s="107">
        <f>ROUND((SUM(BE122:BE591)),  2)</f>
        <v>0</v>
      </c>
      <c r="G33" s="33"/>
      <c r="H33" s="33"/>
      <c r="I33" s="108">
        <v>0.21</v>
      </c>
      <c r="J33" s="107">
        <f>ROUND(((SUM(BE122:BE591))*I33),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44</v>
      </c>
      <c r="F34" s="107">
        <f>ROUND((SUM(BF122:BF591)),  2)</f>
        <v>0</v>
      </c>
      <c r="G34" s="33"/>
      <c r="H34" s="33"/>
      <c r="I34" s="108">
        <v>0.15</v>
      </c>
      <c r="J34" s="107">
        <f>ROUND(((SUM(BF122:BF591))*I34),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45</v>
      </c>
      <c r="F35" s="107">
        <f>ROUND((SUM(BG122:BG591)),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46</v>
      </c>
      <c r="F36" s="107">
        <f>ROUND((SUM(BH122:BH591)),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47</v>
      </c>
      <c r="F37" s="107">
        <f>ROUND((SUM(BI122:BI591)),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9" t="str">
        <f>E7</f>
        <v>III/18047 x III/18025 - Losiná - průtah - rekonstrukce</v>
      </c>
      <c r="F85" s="270"/>
      <c r="G85" s="270"/>
      <c r="H85" s="270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103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0" t="str">
        <f>E9</f>
        <v>DSO 310.1 - Dešťová kanalizace, místní odvodnění</v>
      </c>
      <c r="F87" s="271"/>
      <c r="G87" s="271"/>
      <c r="H87" s="271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>Losiná</v>
      </c>
      <c r="G89" s="33"/>
      <c r="H89" s="33"/>
      <c r="I89" s="98" t="s">
        <v>23</v>
      </c>
      <c r="J89" s="56" t="str">
        <f>IF(J12="","",J12)</f>
        <v>8. 2. 2020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25</v>
      </c>
      <c r="D91" s="33"/>
      <c r="E91" s="33"/>
      <c r="F91" s="26" t="str">
        <f>E15</f>
        <v>SÚS PK a Obec Losiná</v>
      </c>
      <c r="G91" s="33"/>
      <c r="H91" s="33"/>
      <c r="I91" s="98" t="s">
        <v>31</v>
      </c>
      <c r="J91" s="31" t="str">
        <f>E21</f>
        <v>Ing. Zdeněk Bláha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Ing. Zdeněk Bláha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106</v>
      </c>
      <c r="D94" s="109"/>
      <c r="E94" s="109"/>
      <c r="F94" s="109"/>
      <c r="G94" s="109"/>
      <c r="H94" s="109"/>
      <c r="I94" s="124"/>
      <c r="J94" s="125" t="s">
        <v>107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26" t="s">
        <v>108</v>
      </c>
      <c r="D96" s="33"/>
      <c r="E96" s="33"/>
      <c r="F96" s="33"/>
      <c r="G96" s="33"/>
      <c r="H96" s="33"/>
      <c r="I96" s="97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109</v>
      </c>
    </row>
    <row r="97" spans="1:31" s="9" customFormat="1" ht="24.9" customHeight="1">
      <c r="B97" s="127"/>
      <c r="D97" s="128" t="s">
        <v>110</v>
      </c>
      <c r="E97" s="129"/>
      <c r="F97" s="129"/>
      <c r="G97" s="129"/>
      <c r="H97" s="129"/>
      <c r="I97" s="130"/>
      <c r="J97" s="131">
        <f>J123</f>
        <v>0</v>
      </c>
      <c r="L97" s="127"/>
    </row>
    <row r="98" spans="1:31" s="10" customFormat="1" ht="19.95" customHeight="1">
      <c r="B98" s="132"/>
      <c r="D98" s="133" t="s">
        <v>111</v>
      </c>
      <c r="E98" s="134"/>
      <c r="F98" s="134"/>
      <c r="G98" s="134"/>
      <c r="H98" s="134"/>
      <c r="I98" s="135"/>
      <c r="J98" s="136">
        <f>J124</f>
        <v>0</v>
      </c>
      <c r="L98" s="132"/>
    </row>
    <row r="99" spans="1:31" s="10" customFormat="1" ht="19.95" customHeight="1">
      <c r="B99" s="132"/>
      <c r="D99" s="133" t="s">
        <v>113</v>
      </c>
      <c r="E99" s="134"/>
      <c r="F99" s="134"/>
      <c r="G99" s="134"/>
      <c r="H99" s="134"/>
      <c r="I99" s="135"/>
      <c r="J99" s="136">
        <f>J379</f>
        <v>0</v>
      </c>
      <c r="L99" s="132"/>
    </row>
    <row r="100" spans="1:31" s="10" customFormat="1" ht="19.95" customHeight="1">
      <c r="B100" s="132"/>
      <c r="D100" s="133" t="s">
        <v>115</v>
      </c>
      <c r="E100" s="134"/>
      <c r="F100" s="134"/>
      <c r="G100" s="134"/>
      <c r="H100" s="134"/>
      <c r="I100" s="135"/>
      <c r="J100" s="136">
        <f>J397</f>
        <v>0</v>
      </c>
      <c r="L100" s="132"/>
    </row>
    <row r="101" spans="1:31" s="10" customFormat="1" ht="19.95" customHeight="1">
      <c r="B101" s="132"/>
      <c r="D101" s="133" t="s">
        <v>116</v>
      </c>
      <c r="E101" s="134"/>
      <c r="F101" s="134"/>
      <c r="G101" s="134"/>
      <c r="H101" s="134"/>
      <c r="I101" s="135"/>
      <c r="J101" s="136">
        <f>J553</f>
        <v>0</v>
      </c>
      <c r="L101" s="132"/>
    </row>
    <row r="102" spans="1:31" s="10" customFormat="1" ht="19.95" customHeight="1">
      <c r="B102" s="132"/>
      <c r="D102" s="133" t="s">
        <v>118</v>
      </c>
      <c r="E102" s="134"/>
      <c r="F102" s="134"/>
      <c r="G102" s="134"/>
      <c r="H102" s="134"/>
      <c r="I102" s="135"/>
      <c r="J102" s="136">
        <f>J589</f>
        <v>0</v>
      </c>
      <c r="L102" s="132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97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" customHeight="1">
      <c r="A104" s="33"/>
      <c r="B104" s="48"/>
      <c r="C104" s="49"/>
      <c r="D104" s="49"/>
      <c r="E104" s="49"/>
      <c r="F104" s="49"/>
      <c r="G104" s="49"/>
      <c r="H104" s="49"/>
      <c r="I104" s="121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" customHeight="1">
      <c r="A108" s="33"/>
      <c r="B108" s="50"/>
      <c r="C108" s="51"/>
      <c r="D108" s="51"/>
      <c r="E108" s="51"/>
      <c r="F108" s="51"/>
      <c r="G108" s="51"/>
      <c r="H108" s="51"/>
      <c r="I108" s="122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" customHeight="1">
      <c r="A109" s="33"/>
      <c r="B109" s="34"/>
      <c r="C109" s="22" t="s">
        <v>121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" customHeight="1">
      <c r="A110" s="33"/>
      <c r="B110" s="34"/>
      <c r="C110" s="33"/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69" t="str">
        <f>E7</f>
        <v>III/18047 x III/18025 - Losiná - průtah - rekonstrukce</v>
      </c>
      <c r="F112" s="270"/>
      <c r="G112" s="270"/>
      <c r="H112" s="270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103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30" t="str">
        <f>E9</f>
        <v>DSO 310.1 - Dešťová kanalizace, místní odvodnění</v>
      </c>
      <c r="F114" s="271"/>
      <c r="G114" s="271"/>
      <c r="H114" s="271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21</v>
      </c>
      <c r="D116" s="33"/>
      <c r="E116" s="33"/>
      <c r="F116" s="26" t="str">
        <f>F12</f>
        <v>Losiná</v>
      </c>
      <c r="G116" s="33"/>
      <c r="H116" s="33"/>
      <c r="I116" s="98" t="s">
        <v>23</v>
      </c>
      <c r="J116" s="56" t="str">
        <f>IF(J12="","",J12)</f>
        <v>8. 2. 2020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25</v>
      </c>
      <c r="D118" s="33"/>
      <c r="E118" s="33"/>
      <c r="F118" s="26" t="str">
        <f>E15</f>
        <v>SÚS PK a Obec Losiná</v>
      </c>
      <c r="G118" s="33"/>
      <c r="H118" s="33"/>
      <c r="I118" s="98" t="s">
        <v>31</v>
      </c>
      <c r="J118" s="31" t="str">
        <f>E21</f>
        <v>Ing. Zdeněk Bláha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29</v>
      </c>
      <c r="D119" s="33"/>
      <c r="E119" s="33"/>
      <c r="F119" s="26" t="str">
        <f>IF(E18="","",E18)</f>
        <v>Vyplň údaj</v>
      </c>
      <c r="G119" s="33"/>
      <c r="H119" s="33"/>
      <c r="I119" s="98" t="s">
        <v>34</v>
      </c>
      <c r="J119" s="31" t="str">
        <f>E24</f>
        <v>Ing. Zdeněk Bláha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37"/>
      <c r="B121" s="138"/>
      <c r="C121" s="139" t="s">
        <v>122</v>
      </c>
      <c r="D121" s="140" t="s">
        <v>63</v>
      </c>
      <c r="E121" s="140" t="s">
        <v>59</v>
      </c>
      <c r="F121" s="140" t="s">
        <v>60</v>
      </c>
      <c r="G121" s="140" t="s">
        <v>123</v>
      </c>
      <c r="H121" s="140" t="s">
        <v>124</v>
      </c>
      <c r="I121" s="141" t="s">
        <v>125</v>
      </c>
      <c r="J121" s="142" t="s">
        <v>107</v>
      </c>
      <c r="K121" s="143" t="s">
        <v>126</v>
      </c>
      <c r="L121" s="144"/>
      <c r="M121" s="63" t="s">
        <v>1</v>
      </c>
      <c r="N121" s="64" t="s">
        <v>42</v>
      </c>
      <c r="O121" s="64" t="s">
        <v>127</v>
      </c>
      <c r="P121" s="64" t="s">
        <v>128</v>
      </c>
      <c r="Q121" s="64" t="s">
        <v>129</v>
      </c>
      <c r="R121" s="64" t="s">
        <v>130</v>
      </c>
      <c r="S121" s="64" t="s">
        <v>131</v>
      </c>
      <c r="T121" s="65" t="s">
        <v>132</v>
      </c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</row>
    <row r="122" spans="1:65" s="2" customFormat="1" ht="22.8" customHeight="1">
      <c r="A122" s="33"/>
      <c r="B122" s="34"/>
      <c r="C122" s="70" t="s">
        <v>133</v>
      </c>
      <c r="D122" s="33"/>
      <c r="E122" s="33"/>
      <c r="F122" s="33"/>
      <c r="G122" s="33"/>
      <c r="H122" s="33"/>
      <c r="I122" s="97"/>
      <c r="J122" s="145">
        <f>BK122</f>
        <v>0</v>
      </c>
      <c r="K122" s="33"/>
      <c r="L122" s="34"/>
      <c r="M122" s="66"/>
      <c r="N122" s="57"/>
      <c r="O122" s="67"/>
      <c r="P122" s="146">
        <f>P123</f>
        <v>0</v>
      </c>
      <c r="Q122" s="67"/>
      <c r="R122" s="146">
        <f>R123</f>
        <v>571.41026399999998</v>
      </c>
      <c r="S122" s="67"/>
      <c r="T122" s="147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77</v>
      </c>
      <c r="AU122" s="18" t="s">
        <v>109</v>
      </c>
      <c r="BK122" s="148">
        <f>BK123</f>
        <v>0</v>
      </c>
    </row>
    <row r="123" spans="1:65" s="12" customFormat="1" ht="25.95" customHeight="1">
      <c r="B123" s="149"/>
      <c r="D123" s="150" t="s">
        <v>77</v>
      </c>
      <c r="E123" s="151" t="s">
        <v>134</v>
      </c>
      <c r="F123" s="151" t="s">
        <v>135</v>
      </c>
      <c r="I123" s="152"/>
      <c r="J123" s="153">
        <f>BK123</f>
        <v>0</v>
      </c>
      <c r="L123" s="149"/>
      <c r="M123" s="154"/>
      <c r="N123" s="155"/>
      <c r="O123" s="155"/>
      <c r="P123" s="156">
        <f>P124+P379+P397+P553+P589</f>
        <v>0</v>
      </c>
      <c r="Q123" s="155"/>
      <c r="R123" s="156">
        <f>R124+R379+R397+R553+R589</f>
        <v>571.41026399999998</v>
      </c>
      <c r="S123" s="155"/>
      <c r="T123" s="157">
        <f>T124+T379+T397+T553+T589</f>
        <v>0</v>
      </c>
      <c r="AR123" s="150" t="s">
        <v>86</v>
      </c>
      <c r="AT123" s="158" t="s">
        <v>77</v>
      </c>
      <c r="AU123" s="158" t="s">
        <v>78</v>
      </c>
      <c r="AY123" s="150" t="s">
        <v>136</v>
      </c>
      <c r="BK123" s="159">
        <f>BK124+BK379+BK397+BK553+BK589</f>
        <v>0</v>
      </c>
    </row>
    <row r="124" spans="1:65" s="12" customFormat="1" ht="22.8" customHeight="1">
      <c r="B124" s="149"/>
      <c r="D124" s="150" t="s">
        <v>77</v>
      </c>
      <c r="E124" s="160" t="s">
        <v>86</v>
      </c>
      <c r="F124" s="160" t="s">
        <v>137</v>
      </c>
      <c r="I124" s="152"/>
      <c r="J124" s="161">
        <f>BK124</f>
        <v>0</v>
      </c>
      <c r="L124" s="149"/>
      <c r="M124" s="154"/>
      <c r="N124" s="155"/>
      <c r="O124" s="155"/>
      <c r="P124" s="156">
        <f>SUM(P125:P378)</f>
        <v>0</v>
      </c>
      <c r="Q124" s="155"/>
      <c r="R124" s="156">
        <f>SUM(R125:R378)</f>
        <v>486.28109599999999</v>
      </c>
      <c r="S124" s="155"/>
      <c r="T124" s="157">
        <f>SUM(T125:T378)</f>
        <v>0</v>
      </c>
      <c r="AR124" s="150" t="s">
        <v>86</v>
      </c>
      <c r="AT124" s="158" t="s">
        <v>77</v>
      </c>
      <c r="AU124" s="158" t="s">
        <v>86</v>
      </c>
      <c r="AY124" s="150" t="s">
        <v>136</v>
      </c>
      <c r="BK124" s="159">
        <f>SUM(BK125:BK378)</f>
        <v>0</v>
      </c>
    </row>
    <row r="125" spans="1:65" s="2" customFormat="1" ht="16.5" customHeight="1">
      <c r="A125" s="33"/>
      <c r="B125" s="162"/>
      <c r="C125" s="163" t="s">
        <v>86</v>
      </c>
      <c r="D125" s="163" t="s">
        <v>138</v>
      </c>
      <c r="E125" s="164" t="s">
        <v>155</v>
      </c>
      <c r="F125" s="165" t="s">
        <v>156</v>
      </c>
      <c r="G125" s="166" t="s">
        <v>157</v>
      </c>
      <c r="H125" s="167">
        <v>1120</v>
      </c>
      <c r="I125" s="168"/>
      <c r="J125" s="169">
        <f>ROUND(I125*H125,2)</f>
        <v>0</v>
      </c>
      <c r="K125" s="170"/>
      <c r="L125" s="34"/>
      <c r="M125" s="171" t="s">
        <v>1</v>
      </c>
      <c r="N125" s="172" t="s">
        <v>43</v>
      </c>
      <c r="O125" s="59"/>
      <c r="P125" s="173">
        <f>O125*H125</f>
        <v>0</v>
      </c>
      <c r="Q125" s="173">
        <v>3.0000000000000001E-5</v>
      </c>
      <c r="R125" s="173">
        <f>Q125*H125</f>
        <v>3.3599999999999998E-2</v>
      </c>
      <c r="S125" s="173">
        <v>0</v>
      </c>
      <c r="T125" s="174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5" t="s">
        <v>142</v>
      </c>
      <c r="AT125" s="175" t="s">
        <v>138</v>
      </c>
      <c r="AU125" s="175" t="s">
        <v>89</v>
      </c>
      <c r="AY125" s="18" t="s">
        <v>136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18" t="s">
        <v>86</v>
      </c>
      <c r="BK125" s="176">
        <f>ROUND(I125*H125,2)</f>
        <v>0</v>
      </c>
      <c r="BL125" s="18" t="s">
        <v>142</v>
      </c>
      <c r="BM125" s="175" t="s">
        <v>1229</v>
      </c>
    </row>
    <row r="126" spans="1:65" s="2" customFormat="1" ht="10.199999999999999">
      <c r="A126" s="33"/>
      <c r="B126" s="34"/>
      <c r="C126" s="33"/>
      <c r="D126" s="177" t="s">
        <v>144</v>
      </c>
      <c r="E126" s="33"/>
      <c r="F126" s="178" t="s">
        <v>159</v>
      </c>
      <c r="G126" s="33"/>
      <c r="H126" s="33"/>
      <c r="I126" s="97"/>
      <c r="J126" s="33"/>
      <c r="K126" s="33"/>
      <c r="L126" s="34"/>
      <c r="M126" s="179"/>
      <c r="N126" s="180"/>
      <c r="O126" s="59"/>
      <c r="P126" s="59"/>
      <c r="Q126" s="59"/>
      <c r="R126" s="59"/>
      <c r="S126" s="59"/>
      <c r="T126" s="60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144</v>
      </c>
      <c r="AU126" s="18" t="s">
        <v>89</v>
      </c>
    </row>
    <row r="127" spans="1:65" s="14" customFormat="1" ht="10.199999999999999">
      <c r="B127" s="188"/>
      <c r="D127" s="177" t="s">
        <v>146</v>
      </c>
      <c r="E127" s="189" t="s">
        <v>1</v>
      </c>
      <c r="F127" s="190" t="s">
        <v>1230</v>
      </c>
      <c r="H127" s="191">
        <v>1120</v>
      </c>
      <c r="I127" s="192"/>
      <c r="L127" s="188"/>
      <c r="M127" s="193"/>
      <c r="N127" s="194"/>
      <c r="O127" s="194"/>
      <c r="P127" s="194"/>
      <c r="Q127" s="194"/>
      <c r="R127" s="194"/>
      <c r="S127" s="194"/>
      <c r="T127" s="195"/>
      <c r="AT127" s="189" t="s">
        <v>146</v>
      </c>
      <c r="AU127" s="189" t="s">
        <v>89</v>
      </c>
      <c r="AV127" s="14" t="s">
        <v>89</v>
      </c>
      <c r="AW127" s="14" t="s">
        <v>33</v>
      </c>
      <c r="AX127" s="14" t="s">
        <v>86</v>
      </c>
      <c r="AY127" s="189" t="s">
        <v>136</v>
      </c>
    </row>
    <row r="128" spans="1:65" s="2" customFormat="1" ht="16.5" customHeight="1">
      <c r="A128" s="33"/>
      <c r="B128" s="162"/>
      <c r="C128" s="163" t="s">
        <v>89</v>
      </c>
      <c r="D128" s="163" t="s">
        <v>138</v>
      </c>
      <c r="E128" s="164" t="s">
        <v>161</v>
      </c>
      <c r="F128" s="165" t="s">
        <v>162</v>
      </c>
      <c r="G128" s="166" t="s">
        <v>163</v>
      </c>
      <c r="H128" s="167">
        <v>140</v>
      </c>
      <c r="I128" s="168"/>
      <c r="J128" s="169">
        <f>ROUND(I128*H128,2)</f>
        <v>0</v>
      </c>
      <c r="K128" s="170"/>
      <c r="L128" s="34"/>
      <c r="M128" s="171" t="s">
        <v>1</v>
      </c>
      <c r="N128" s="172" t="s">
        <v>43</v>
      </c>
      <c r="O128" s="59"/>
      <c r="P128" s="173">
        <f>O128*H128</f>
        <v>0</v>
      </c>
      <c r="Q128" s="173">
        <v>0</v>
      </c>
      <c r="R128" s="173">
        <f>Q128*H128</f>
        <v>0</v>
      </c>
      <c r="S128" s="173">
        <v>0</v>
      </c>
      <c r="T128" s="174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5" t="s">
        <v>142</v>
      </c>
      <c r="AT128" s="175" t="s">
        <v>138</v>
      </c>
      <c r="AU128" s="175" t="s">
        <v>89</v>
      </c>
      <c r="AY128" s="18" t="s">
        <v>136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8" t="s">
        <v>86</v>
      </c>
      <c r="BK128" s="176">
        <f>ROUND(I128*H128,2)</f>
        <v>0</v>
      </c>
      <c r="BL128" s="18" t="s">
        <v>142</v>
      </c>
      <c r="BM128" s="175" t="s">
        <v>1231</v>
      </c>
    </row>
    <row r="129" spans="1:65" s="2" customFormat="1" ht="10.199999999999999">
      <c r="A129" s="33"/>
      <c r="B129" s="34"/>
      <c r="C129" s="33"/>
      <c r="D129" s="177" t="s">
        <v>144</v>
      </c>
      <c r="E129" s="33"/>
      <c r="F129" s="178" t="s">
        <v>165</v>
      </c>
      <c r="G129" s="33"/>
      <c r="H129" s="33"/>
      <c r="I129" s="97"/>
      <c r="J129" s="33"/>
      <c r="K129" s="33"/>
      <c r="L129" s="34"/>
      <c r="M129" s="179"/>
      <c r="N129" s="180"/>
      <c r="O129" s="59"/>
      <c r="P129" s="59"/>
      <c r="Q129" s="59"/>
      <c r="R129" s="59"/>
      <c r="S129" s="59"/>
      <c r="T129" s="60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144</v>
      </c>
      <c r="AU129" s="18" t="s">
        <v>89</v>
      </c>
    </row>
    <row r="130" spans="1:65" s="14" customFormat="1" ht="10.199999999999999">
      <c r="B130" s="188"/>
      <c r="D130" s="177" t="s">
        <v>146</v>
      </c>
      <c r="E130" s="189" t="s">
        <v>1</v>
      </c>
      <c r="F130" s="190" t="s">
        <v>529</v>
      </c>
      <c r="H130" s="191">
        <v>140</v>
      </c>
      <c r="I130" s="192"/>
      <c r="L130" s="188"/>
      <c r="M130" s="193"/>
      <c r="N130" s="194"/>
      <c r="O130" s="194"/>
      <c r="P130" s="194"/>
      <c r="Q130" s="194"/>
      <c r="R130" s="194"/>
      <c r="S130" s="194"/>
      <c r="T130" s="195"/>
      <c r="AT130" s="189" t="s">
        <v>146</v>
      </c>
      <c r="AU130" s="189" t="s">
        <v>89</v>
      </c>
      <c r="AV130" s="14" t="s">
        <v>89</v>
      </c>
      <c r="AW130" s="14" t="s">
        <v>33</v>
      </c>
      <c r="AX130" s="14" t="s">
        <v>86</v>
      </c>
      <c r="AY130" s="189" t="s">
        <v>136</v>
      </c>
    </row>
    <row r="131" spans="1:65" s="2" customFormat="1" ht="16.5" customHeight="1">
      <c r="A131" s="33"/>
      <c r="B131" s="162"/>
      <c r="C131" s="163" t="s">
        <v>154</v>
      </c>
      <c r="D131" s="163" t="s">
        <v>138</v>
      </c>
      <c r="E131" s="164" t="s">
        <v>168</v>
      </c>
      <c r="F131" s="165" t="s">
        <v>169</v>
      </c>
      <c r="G131" s="166" t="s">
        <v>170</v>
      </c>
      <c r="H131" s="167">
        <v>66</v>
      </c>
      <c r="I131" s="168"/>
      <c r="J131" s="169">
        <f>ROUND(I131*H131,2)</f>
        <v>0</v>
      </c>
      <c r="K131" s="170"/>
      <c r="L131" s="34"/>
      <c r="M131" s="171" t="s">
        <v>1</v>
      </c>
      <c r="N131" s="172" t="s">
        <v>43</v>
      </c>
      <c r="O131" s="59"/>
      <c r="P131" s="173">
        <f>O131*H131</f>
        <v>0</v>
      </c>
      <c r="Q131" s="173">
        <v>8.6800000000000002E-3</v>
      </c>
      <c r="R131" s="173">
        <f>Q131*H131</f>
        <v>0.57288000000000006</v>
      </c>
      <c r="S131" s="173">
        <v>0</v>
      </c>
      <c r="T131" s="174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5" t="s">
        <v>142</v>
      </c>
      <c r="AT131" s="175" t="s">
        <v>138</v>
      </c>
      <c r="AU131" s="175" t="s">
        <v>89</v>
      </c>
      <c r="AY131" s="18" t="s">
        <v>136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8" t="s">
        <v>86</v>
      </c>
      <c r="BK131" s="176">
        <f>ROUND(I131*H131,2)</f>
        <v>0</v>
      </c>
      <c r="BL131" s="18" t="s">
        <v>142</v>
      </c>
      <c r="BM131" s="175" t="s">
        <v>1232</v>
      </c>
    </row>
    <row r="132" spans="1:65" s="2" customFormat="1" ht="28.8">
      <c r="A132" s="33"/>
      <c r="B132" s="34"/>
      <c r="C132" s="33"/>
      <c r="D132" s="177" t="s">
        <v>144</v>
      </c>
      <c r="E132" s="33"/>
      <c r="F132" s="178" t="s">
        <v>172</v>
      </c>
      <c r="G132" s="33"/>
      <c r="H132" s="33"/>
      <c r="I132" s="97"/>
      <c r="J132" s="33"/>
      <c r="K132" s="33"/>
      <c r="L132" s="34"/>
      <c r="M132" s="179"/>
      <c r="N132" s="180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144</v>
      </c>
      <c r="AU132" s="18" t="s">
        <v>89</v>
      </c>
    </row>
    <row r="133" spans="1:65" s="13" customFormat="1" ht="10.199999999999999">
      <c r="B133" s="181"/>
      <c r="D133" s="177" t="s">
        <v>146</v>
      </c>
      <c r="E133" s="182" t="s">
        <v>1</v>
      </c>
      <c r="F133" s="183" t="s">
        <v>1233</v>
      </c>
      <c r="H133" s="182" t="s">
        <v>1</v>
      </c>
      <c r="I133" s="184"/>
      <c r="L133" s="181"/>
      <c r="M133" s="185"/>
      <c r="N133" s="186"/>
      <c r="O133" s="186"/>
      <c r="P133" s="186"/>
      <c r="Q133" s="186"/>
      <c r="R133" s="186"/>
      <c r="S133" s="186"/>
      <c r="T133" s="187"/>
      <c r="AT133" s="182" t="s">
        <v>146</v>
      </c>
      <c r="AU133" s="182" t="s">
        <v>89</v>
      </c>
      <c r="AV133" s="13" t="s">
        <v>86</v>
      </c>
      <c r="AW133" s="13" t="s">
        <v>33</v>
      </c>
      <c r="AX133" s="13" t="s">
        <v>78</v>
      </c>
      <c r="AY133" s="182" t="s">
        <v>136</v>
      </c>
    </row>
    <row r="134" spans="1:65" s="14" customFormat="1" ht="10.199999999999999">
      <c r="B134" s="188"/>
      <c r="D134" s="177" t="s">
        <v>146</v>
      </c>
      <c r="E134" s="189" t="s">
        <v>1</v>
      </c>
      <c r="F134" s="190" t="s">
        <v>1234</v>
      </c>
      <c r="H134" s="191">
        <v>32</v>
      </c>
      <c r="I134" s="192"/>
      <c r="L134" s="188"/>
      <c r="M134" s="193"/>
      <c r="N134" s="194"/>
      <c r="O134" s="194"/>
      <c r="P134" s="194"/>
      <c r="Q134" s="194"/>
      <c r="R134" s="194"/>
      <c r="S134" s="194"/>
      <c r="T134" s="195"/>
      <c r="AT134" s="189" t="s">
        <v>146</v>
      </c>
      <c r="AU134" s="189" t="s">
        <v>89</v>
      </c>
      <c r="AV134" s="14" t="s">
        <v>89</v>
      </c>
      <c r="AW134" s="14" t="s">
        <v>33</v>
      </c>
      <c r="AX134" s="14" t="s">
        <v>78</v>
      </c>
      <c r="AY134" s="189" t="s">
        <v>136</v>
      </c>
    </row>
    <row r="135" spans="1:65" s="14" customFormat="1" ht="10.199999999999999">
      <c r="B135" s="188"/>
      <c r="D135" s="177" t="s">
        <v>146</v>
      </c>
      <c r="E135" s="189" t="s">
        <v>1</v>
      </c>
      <c r="F135" s="190" t="s">
        <v>1235</v>
      </c>
      <c r="H135" s="191">
        <v>34</v>
      </c>
      <c r="I135" s="192"/>
      <c r="L135" s="188"/>
      <c r="M135" s="193"/>
      <c r="N135" s="194"/>
      <c r="O135" s="194"/>
      <c r="P135" s="194"/>
      <c r="Q135" s="194"/>
      <c r="R135" s="194"/>
      <c r="S135" s="194"/>
      <c r="T135" s="195"/>
      <c r="AT135" s="189" t="s">
        <v>146</v>
      </c>
      <c r="AU135" s="189" t="s">
        <v>89</v>
      </c>
      <c r="AV135" s="14" t="s">
        <v>89</v>
      </c>
      <c r="AW135" s="14" t="s">
        <v>33</v>
      </c>
      <c r="AX135" s="14" t="s">
        <v>78</v>
      </c>
      <c r="AY135" s="189" t="s">
        <v>136</v>
      </c>
    </row>
    <row r="136" spans="1:65" s="15" customFormat="1" ht="10.199999999999999">
      <c r="B136" s="196"/>
      <c r="D136" s="177" t="s">
        <v>146</v>
      </c>
      <c r="E136" s="197" t="s">
        <v>1</v>
      </c>
      <c r="F136" s="198" t="s">
        <v>149</v>
      </c>
      <c r="H136" s="199">
        <v>66</v>
      </c>
      <c r="I136" s="200"/>
      <c r="L136" s="196"/>
      <c r="M136" s="201"/>
      <c r="N136" s="202"/>
      <c r="O136" s="202"/>
      <c r="P136" s="202"/>
      <c r="Q136" s="202"/>
      <c r="R136" s="202"/>
      <c r="S136" s="202"/>
      <c r="T136" s="203"/>
      <c r="AT136" s="197" t="s">
        <v>146</v>
      </c>
      <c r="AU136" s="197" t="s">
        <v>89</v>
      </c>
      <c r="AV136" s="15" t="s">
        <v>142</v>
      </c>
      <c r="AW136" s="15" t="s">
        <v>33</v>
      </c>
      <c r="AX136" s="15" t="s">
        <v>86</v>
      </c>
      <c r="AY136" s="197" t="s">
        <v>136</v>
      </c>
    </row>
    <row r="137" spans="1:65" s="2" customFormat="1" ht="16.5" customHeight="1">
      <c r="A137" s="33"/>
      <c r="B137" s="162"/>
      <c r="C137" s="163" t="s">
        <v>142</v>
      </c>
      <c r="D137" s="163" t="s">
        <v>138</v>
      </c>
      <c r="E137" s="164" t="s">
        <v>205</v>
      </c>
      <c r="F137" s="165" t="s">
        <v>206</v>
      </c>
      <c r="G137" s="166" t="s">
        <v>170</v>
      </c>
      <c r="H137" s="167">
        <v>40</v>
      </c>
      <c r="I137" s="168"/>
      <c r="J137" s="169">
        <f>ROUND(I137*H137,2)</f>
        <v>0</v>
      </c>
      <c r="K137" s="170"/>
      <c r="L137" s="34"/>
      <c r="M137" s="171" t="s">
        <v>1</v>
      </c>
      <c r="N137" s="172" t="s">
        <v>43</v>
      </c>
      <c r="O137" s="59"/>
      <c r="P137" s="173">
        <f>O137*H137</f>
        <v>0</v>
      </c>
      <c r="Q137" s="173">
        <v>3.6900000000000002E-2</v>
      </c>
      <c r="R137" s="173">
        <f>Q137*H137</f>
        <v>1.476</v>
      </c>
      <c r="S137" s="173">
        <v>0</v>
      </c>
      <c r="T137" s="17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5" t="s">
        <v>142</v>
      </c>
      <c r="AT137" s="175" t="s">
        <v>138</v>
      </c>
      <c r="AU137" s="175" t="s">
        <v>89</v>
      </c>
      <c r="AY137" s="18" t="s">
        <v>136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8" t="s">
        <v>86</v>
      </c>
      <c r="BK137" s="176">
        <f>ROUND(I137*H137,2)</f>
        <v>0</v>
      </c>
      <c r="BL137" s="18" t="s">
        <v>142</v>
      </c>
      <c r="BM137" s="175" t="s">
        <v>1236</v>
      </c>
    </row>
    <row r="138" spans="1:65" s="2" customFormat="1" ht="28.8">
      <c r="A138" s="33"/>
      <c r="B138" s="34"/>
      <c r="C138" s="33"/>
      <c r="D138" s="177" t="s">
        <v>144</v>
      </c>
      <c r="E138" s="33"/>
      <c r="F138" s="178" t="s">
        <v>208</v>
      </c>
      <c r="G138" s="33"/>
      <c r="H138" s="33"/>
      <c r="I138" s="97"/>
      <c r="J138" s="33"/>
      <c r="K138" s="33"/>
      <c r="L138" s="34"/>
      <c r="M138" s="179"/>
      <c r="N138" s="180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144</v>
      </c>
      <c r="AU138" s="18" t="s">
        <v>89</v>
      </c>
    </row>
    <row r="139" spans="1:65" s="13" customFormat="1" ht="10.199999999999999">
      <c r="B139" s="181"/>
      <c r="D139" s="177" t="s">
        <v>146</v>
      </c>
      <c r="E139" s="182" t="s">
        <v>1</v>
      </c>
      <c r="F139" s="183" t="s">
        <v>1233</v>
      </c>
      <c r="H139" s="182" t="s">
        <v>1</v>
      </c>
      <c r="I139" s="184"/>
      <c r="L139" s="181"/>
      <c r="M139" s="185"/>
      <c r="N139" s="186"/>
      <c r="O139" s="186"/>
      <c r="P139" s="186"/>
      <c r="Q139" s="186"/>
      <c r="R139" s="186"/>
      <c r="S139" s="186"/>
      <c r="T139" s="187"/>
      <c r="AT139" s="182" t="s">
        <v>146</v>
      </c>
      <c r="AU139" s="182" t="s">
        <v>89</v>
      </c>
      <c r="AV139" s="13" t="s">
        <v>86</v>
      </c>
      <c r="AW139" s="13" t="s">
        <v>33</v>
      </c>
      <c r="AX139" s="13" t="s">
        <v>78</v>
      </c>
      <c r="AY139" s="182" t="s">
        <v>136</v>
      </c>
    </row>
    <row r="140" spans="1:65" s="14" customFormat="1" ht="10.199999999999999">
      <c r="B140" s="188"/>
      <c r="D140" s="177" t="s">
        <v>146</v>
      </c>
      <c r="E140" s="189" t="s">
        <v>1</v>
      </c>
      <c r="F140" s="190" t="s">
        <v>1237</v>
      </c>
      <c r="H140" s="191">
        <v>40</v>
      </c>
      <c r="I140" s="192"/>
      <c r="L140" s="188"/>
      <c r="M140" s="193"/>
      <c r="N140" s="194"/>
      <c r="O140" s="194"/>
      <c r="P140" s="194"/>
      <c r="Q140" s="194"/>
      <c r="R140" s="194"/>
      <c r="S140" s="194"/>
      <c r="T140" s="195"/>
      <c r="AT140" s="189" t="s">
        <v>146</v>
      </c>
      <c r="AU140" s="189" t="s">
        <v>89</v>
      </c>
      <c r="AV140" s="14" t="s">
        <v>89</v>
      </c>
      <c r="AW140" s="14" t="s">
        <v>33</v>
      </c>
      <c r="AX140" s="14" t="s">
        <v>86</v>
      </c>
      <c r="AY140" s="189" t="s">
        <v>136</v>
      </c>
    </row>
    <row r="141" spans="1:65" s="2" customFormat="1" ht="16.5" customHeight="1">
      <c r="A141" s="33"/>
      <c r="B141" s="162"/>
      <c r="C141" s="163" t="s">
        <v>167</v>
      </c>
      <c r="D141" s="163" t="s">
        <v>138</v>
      </c>
      <c r="E141" s="164" t="s">
        <v>225</v>
      </c>
      <c r="F141" s="165" t="s">
        <v>226</v>
      </c>
      <c r="G141" s="166" t="s">
        <v>170</v>
      </c>
      <c r="H141" s="167">
        <v>40</v>
      </c>
      <c r="I141" s="168"/>
      <c r="J141" s="169">
        <f>ROUND(I141*H141,2)</f>
        <v>0</v>
      </c>
      <c r="K141" s="170"/>
      <c r="L141" s="34"/>
      <c r="M141" s="171" t="s">
        <v>1</v>
      </c>
      <c r="N141" s="172" t="s">
        <v>43</v>
      </c>
      <c r="O141" s="59"/>
      <c r="P141" s="173">
        <f>O141*H141</f>
        <v>0</v>
      </c>
      <c r="Q141" s="173">
        <v>1.4999999999999999E-4</v>
      </c>
      <c r="R141" s="173">
        <f>Q141*H141</f>
        <v>5.9999999999999993E-3</v>
      </c>
      <c r="S141" s="173">
        <v>0</v>
      </c>
      <c r="T141" s="17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5" t="s">
        <v>142</v>
      </c>
      <c r="AT141" s="175" t="s">
        <v>138</v>
      </c>
      <c r="AU141" s="175" t="s">
        <v>89</v>
      </c>
      <c r="AY141" s="18" t="s">
        <v>136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8" t="s">
        <v>86</v>
      </c>
      <c r="BK141" s="176">
        <f>ROUND(I141*H141,2)</f>
        <v>0</v>
      </c>
      <c r="BL141" s="18" t="s">
        <v>142</v>
      </c>
      <c r="BM141" s="175" t="s">
        <v>1238</v>
      </c>
    </row>
    <row r="142" spans="1:65" s="2" customFormat="1" ht="10.199999999999999">
      <c r="A142" s="33"/>
      <c r="B142" s="34"/>
      <c r="C142" s="33"/>
      <c r="D142" s="177" t="s">
        <v>144</v>
      </c>
      <c r="E142" s="33"/>
      <c r="F142" s="178" t="s">
        <v>228</v>
      </c>
      <c r="G142" s="33"/>
      <c r="H142" s="33"/>
      <c r="I142" s="97"/>
      <c r="J142" s="33"/>
      <c r="K142" s="33"/>
      <c r="L142" s="34"/>
      <c r="M142" s="179"/>
      <c r="N142" s="180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144</v>
      </c>
      <c r="AU142" s="18" t="s">
        <v>89</v>
      </c>
    </row>
    <row r="143" spans="1:65" s="14" customFormat="1" ht="10.199999999999999">
      <c r="B143" s="188"/>
      <c r="D143" s="177" t="s">
        <v>146</v>
      </c>
      <c r="E143" s="189" t="s">
        <v>1</v>
      </c>
      <c r="F143" s="190" t="s">
        <v>229</v>
      </c>
      <c r="H143" s="191">
        <v>40</v>
      </c>
      <c r="I143" s="192"/>
      <c r="L143" s="188"/>
      <c r="M143" s="193"/>
      <c r="N143" s="194"/>
      <c r="O143" s="194"/>
      <c r="P143" s="194"/>
      <c r="Q143" s="194"/>
      <c r="R143" s="194"/>
      <c r="S143" s="194"/>
      <c r="T143" s="195"/>
      <c r="AT143" s="189" t="s">
        <v>146</v>
      </c>
      <c r="AU143" s="189" t="s">
        <v>89</v>
      </c>
      <c r="AV143" s="14" t="s">
        <v>89</v>
      </c>
      <c r="AW143" s="14" t="s">
        <v>33</v>
      </c>
      <c r="AX143" s="14" t="s">
        <v>86</v>
      </c>
      <c r="AY143" s="189" t="s">
        <v>136</v>
      </c>
    </row>
    <row r="144" spans="1:65" s="2" customFormat="1" ht="16.5" customHeight="1">
      <c r="A144" s="33"/>
      <c r="B144" s="162"/>
      <c r="C144" s="163" t="s">
        <v>191</v>
      </c>
      <c r="D144" s="163" t="s">
        <v>138</v>
      </c>
      <c r="E144" s="164" t="s">
        <v>231</v>
      </c>
      <c r="F144" s="165" t="s">
        <v>232</v>
      </c>
      <c r="G144" s="166" t="s">
        <v>170</v>
      </c>
      <c r="H144" s="167">
        <v>40</v>
      </c>
      <c r="I144" s="168"/>
      <c r="J144" s="169">
        <f>ROUND(I144*H144,2)</f>
        <v>0</v>
      </c>
      <c r="K144" s="170"/>
      <c r="L144" s="34"/>
      <c r="M144" s="171" t="s">
        <v>1</v>
      </c>
      <c r="N144" s="172" t="s">
        <v>43</v>
      </c>
      <c r="O144" s="59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5" t="s">
        <v>142</v>
      </c>
      <c r="AT144" s="175" t="s">
        <v>138</v>
      </c>
      <c r="AU144" s="175" t="s">
        <v>89</v>
      </c>
      <c r="AY144" s="18" t="s">
        <v>136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8" t="s">
        <v>86</v>
      </c>
      <c r="BK144" s="176">
        <f>ROUND(I144*H144,2)</f>
        <v>0</v>
      </c>
      <c r="BL144" s="18" t="s">
        <v>142</v>
      </c>
      <c r="BM144" s="175" t="s">
        <v>1239</v>
      </c>
    </row>
    <row r="145" spans="1:65" s="2" customFormat="1" ht="19.2">
      <c r="A145" s="33"/>
      <c r="B145" s="34"/>
      <c r="C145" s="33"/>
      <c r="D145" s="177" t="s">
        <v>144</v>
      </c>
      <c r="E145" s="33"/>
      <c r="F145" s="178" t="s">
        <v>234</v>
      </c>
      <c r="G145" s="33"/>
      <c r="H145" s="33"/>
      <c r="I145" s="97"/>
      <c r="J145" s="33"/>
      <c r="K145" s="33"/>
      <c r="L145" s="34"/>
      <c r="M145" s="179"/>
      <c r="N145" s="180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144</v>
      </c>
      <c r="AU145" s="18" t="s">
        <v>89</v>
      </c>
    </row>
    <row r="146" spans="1:65" s="14" customFormat="1" ht="10.199999999999999">
      <c r="B146" s="188"/>
      <c r="D146" s="177" t="s">
        <v>146</v>
      </c>
      <c r="E146" s="189" t="s">
        <v>1</v>
      </c>
      <c r="F146" s="190" t="s">
        <v>235</v>
      </c>
      <c r="H146" s="191">
        <v>40</v>
      </c>
      <c r="I146" s="192"/>
      <c r="L146" s="188"/>
      <c r="M146" s="193"/>
      <c r="N146" s="194"/>
      <c r="O146" s="194"/>
      <c r="P146" s="194"/>
      <c r="Q146" s="194"/>
      <c r="R146" s="194"/>
      <c r="S146" s="194"/>
      <c r="T146" s="195"/>
      <c r="AT146" s="189" t="s">
        <v>146</v>
      </c>
      <c r="AU146" s="189" t="s">
        <v>89</v>
      </c>
      <c r="AV146" s="14" t="s">
        <v>89</v>
      </c>
      <c r="AW146" s="14" t="s">
        <v>33</v>
      </c>
      <c r="AX146" s="14" t="s">
        <v>86</v>
      </c>
      <c r="AY146" s="189" t="s">
        <v>136</v>
      </c>
    </row>
    <row r="147" spans="1:65" s="2" customFormat="1" ht="16.5" customHeight="1">
      <c r="A147" s="33"/>
      <c r="B147" s="162"/>
      <c r="C147" s="163" t="s">
        <v>197</v>
      </c>
      <c r="D147" s="163" t="s">
        <v>138</v>
      </c>
      <c r="E147" s="164" t="s">
        <v>237</v>
      </c>
      <c r="F147" s="165" t="s">
        <v>238</v>
      </c>
      <c r="G147" s="166" t="s">
        <v>170</v>
      </c>
      <c r="H147" s="167">
        <v>162.4</v>
      </c>
      <c r="I147" s="168"/>
      <c r="J147" s="169">
        <f>ROUND(I147*H147,2)</f>
        <v>0</v>
      </c>
      <c r="K147" s="170"/>
      <c r="L147" s="34"/>
      <c r="M147" s="171" t="s">
        <v>1</v>
      </c>
      <c r="N147" s="172" t="s">
        <v>43</v>
      </c>
      <c r="O147" s="59"/>
      <c r="P147" s="173">
        <f>O147*H147</f>
        <v>0</v>
      </c>
      <c r="Q147" s="173">
        <v>4.6999999999999999E-4</v>
      </c>
      <c r="R147" s="173">
        <f>Q147*H147</f>
        <v>7.6328000000000007E-2</v>
      </c>
      <c r="S147" s="173">
        <v>0</v>
      </c>
      <c r="T147" s="17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5" t="s">
        <v>142</v>
      </c>
      <c r="AT147" s="175" t="s">
        <v>138</v>
      </c>
      <c r="AU147" s="175" t="s">
        <v>89</v>
      </c>
      <c r="AY147" s="18" t="s">
        <v>136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18" t="s">
        <v>86</v>
      </c>
      <c r="BK147" s="176">
        <f>ROUND(I147*H147,2)</f>
        <v>0</v>
      </c>
      <c r="BL147" s="18" t="s">
        <v>142</v>
      </c>
      <c r="BM147" s="175" t="s">
        <v>1240</v>
      </c>
    </row>
    <row r="148" spans="1:65" s="2" customFormat="1" ht="10.199999999999999">
      <c r="A148" s="33"/>
      <c r="B148" s="34"/>
      <c r="C148" s="33"/>
      <c r="D148" s="177" t="s">
        <v>144</v>
      </c>
      <c r="E148" s="33"/>
      <c r="F148" s="178" t="s">
        <v>240</v>
      </c>
      <c r="G148" s="33"/>
      <c r="H148" s="33"/>
      <c r="I148" s="97"/>
      <c r="J148" s="33"/>
      <c r="K148" s="33"/>
      <c r="L148" s="34"/>
      <c r="M148" s="179"/>
      <c r="N148" s="180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144</v>
      </c>
      <c r="AU148" s="18" t="s">
        <v>89</v>
      </c>
    </row>
    <row r="149" spans="1:65" s="14" customFormat="1" ht="10.199999999999999">
      <c r="B149" s="188"/>
      <c r="D149" s="177" t="s">
        <v>146</v>
      </c>
      <c r="E149" s="189" t="s">
        <v>1</v>
      </c>
      <c r="F149" s="190" t="s">
        <v>1241</v>
      </c>
      <c r="H149" s="191">
        <v>162.4</v>
      </c>
      <c r="I149" s="192"/>
      <c r="L149" s="188"/>
      <c r="M149" s="193"/>
      <c r="N149" s="194"/>
      <c r="O149" s="194"/>
      <c r="P149" s="194"/>
      <c r="Q149" s="194"/>
      <c r="R149" s="194"/>
      <c r="S149" s="194"/>
      <c r="T149" s="195"/>
      <c r="AT149" s="189" t="s">
        <v>146</v>
      </c>
      <c r="AU149" s="189" t="s">
        <v>89</v>
      </c>
      <c r="AV149" s="14" t="s">
        <v>89</v>
      </c>
      <c r="AW149" s="14" t="s">
        <v>33</v>
      </c>
      <c r="AX149" s="14" t="s">
        <v>86</v>
      </c>
      <c r="AY149" s="189" t="s">
        <v>136</v>
      </c>
    </row>
    <row r="150" spans="1:65" s="2" customFormat="1" ht="16.5" customHeight="1">
      <c r="A150" s="33"/>
      <c r="B150" s="162"/>
      <c r="C150" s="163" t="s">
        <v>204</v>
      </c>
      <c r="D150" s="163" t="s">
        <v>138</v>
      </c>
      <c r="E150" s="164" t="s">
        <v>243</v>
      </c>
      <c r="F150" s="165" t="s">
        <v>244</v>
      </c>
      <c r="G150" s="166" t="s">
        <v>170</v>
      </c>
      <c r="H150" s="167">
        <v>162.4</v>
      </c>
      <c r="I150" s="168"/>
      <c r="J150" s="169">
        <f>ROUND(I150*H150,2)</f>
        <v>0</v>
      </c>
      <c r="K150" s="170"/>
      <c r="L150" s="34"/>
      <c r="M150" s="171" t="s">
        <v>1</v>
      </c>
      <c r="N150" s="172" t="s">
        <v>43</v>
      </c>
      <c r="O150" s="59"/>
      <c r="P150" s="173">
        <f>O150*H150</f>
        <v>0</v>
      </c>
      <c r="Q150" s="173">
        <v>0</v>
      </c>
      <c r="R150" s="173">
        <f>Q150*H150</f>
        <v>0</v>
      </c>
      <c r="S150" s="173">
        <v>0</v>
      </c>
      <c r="T150" s="17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5" t="s">
        <v>142</v>
      </c>
      <c r="AT150" s="175" t="s">
        <v>138</v>
      </c>
      <c r="AU150" s="175" t="s">
        <v>89</v>
      </c>
      <c r="AY150" s="18" t="s">
        <v>136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8" t="s">
        <v>86</v>
      </c>
      <c r="BK150" s="176">
        <f>ROUND(I150*H150,2)</f>
        <v>0</v>
      </c>
      <c r="BL150" s="18" t="s">
        <v>142</v>
      </c>
      <c r="BM150" s="175" t="s">
        <v>1242</v>
      </c>
    </row>
    <row r="151" spans="1:65" s="2" customFormat="1" ht="10.199999999999999">
      <c r="A151" s="33"/>
      <c r="B151" s="34"/>
      <c r="C151" s="33"/>
      <c r="D151" s="177" t="s">
        <v>144</v>
      </c>
      <c r="E151" s="33"/>
      <c r="F151" s="178" t="s">
        <v>246</v>
      </c>
      <c r="G151" s="33"/>
      <c r="H151" s="33"/>
      <c r="I151" s="97"/>
      <c r="J151" s="33"/>
      <c r="K151" s="33"/>
      <c r="L151" s="34"/>
      <c r="M151" s="179"/>
      <c r="N151" s="180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144</v>
      </c>
      <c r="AU151" s="18" t="s">
        <v>89</v>
      </c>
    </row>
    <row r="152" spans="1:65" s="14" customFormat="1" ht="10.199999999999999">
      <c r="B152" s="188"/>
      <c r="D152" s="177" t="s">
        <v>146</v>
      </c>
      <c r="E152" s="189" t="s">
        <v>1</v>
      </c>
      <c r="F152" s="190" t="s">
        <v>1243</v>
      </c>
      <c r="H152" s="191">
        <v>162.4</v>
      </c>
      <c r="I152" s="192"/>
      <c r="L152" s="188"/>
      <c r="M152" s="193"/>
      <c r="N152" s="194"/>
      <c r="O152" s="194"/>
      <c r="P152" s="194"/>
      <c r="Q152" s="194"/>
      <c r="R152" s="194"/>
      <c r="S152" s="194"/>
      <c r="T152" s="195"/>
      <c r="AT152" s="189" t="s">
        <v>146</v>
      </c>
      <c r="AU152" s="189" t="s">
        <v>89</v>
      </c>
      <c r="AV152" s="14" t="s">
        <v>89</v>
      </c>
      <c r="AW152" s="14" t="s">
        <v>33</v>
      </c>
      <c r="AX152" s="14" t="s">
        <v>86</v>
      </c>
      <c r="AY152" s="189" t="s">
        <v>136</v>
      </c>
    </row>
    <row r="153" spans="1:65" s="2" customFormat="1" ht="16.5" customHeight="1">
      <c r="A153" s="33"/>
      <c r="B153" s="162"/>
      <c r="C153" s="163" t="s">
        <v>212</v>
      </c>
      <c r="D153" s="163" t="s">
        <v>138</v>
      </c>
      <c r="E153" s="164" t="s">
        <v>248</v>
      </c>
      <c r="F153" s="165" t="s">
        <v>249</v>
      </c>
      <c r="G153" s="166" t="s">
        <v>141</v>
      </c>
      <c r="H153" s="167">
        <v>1200</v>
      </c>
      <c r="I153" s="168"/>
      <c r="J153" s="169">
        <f>ROUND(I153*H153,2)</f>
        <v>0</v>
      </c>
      <c r="K153" s="170"/>
      <c r="L153" s="34"/>
      <c r="M153" s="171" t="s">
        <v>1</v>
      </c>
      <c r="N153" s="172" t="s">
        <v>43</v>
      </c>
      <c r="O153" s="59"/>
      <c r="P153" s="173">
        <f>O153*H153</f>
        <v>0</v>
      </c>
      <c r="Q153" s="173">
        <v>0</v>
      </c>
      <c r="R153" s="173">
        <f>Q153*H153</f>
        <v>0</v>
      </c>
      <c r="S153" s="173">
        <v>0</v>
      </c>
      <c r="T153" s="17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5" t="s">
        <v>142</v>
      </c>
      <c r="AT153" s="175" t="s">
        <v>138</v>
      </c>
      <c r="AU153" s="175" t="s">
        <v>89</v>
      </c>
      <c r="AY153" s="18" t="s">
        <v>136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8" t="s">
        <v>86</v>
      </c>
      <c r="BK153" s="176">
        <f>ROUND(I153*H153,2)</f>
        <v>0</v>
      </c>
      <c r="BL153" s="18" t="s">
        <v>142</v>
      </c>
      <c r="BM153" s="175" t="s">
        <v>1244</v>
      </c>
    </row>
    <row r="154" spans="1:65" s="2" customFormat="1" ht="10.199999999999999">
      <c r="A154" s="33"/>
      <c r="B154" s="34"/>
      <c r="C154" s="33"/>
      <c r="D154" s="177" t="s">
        <v>144</v>
      </c>
      <c r="E154" s="33"/>
      <c r="F154" s="178" t="s">
        <v>251</v>
      </c>
      <c r="G154" s="33"/>
      <c r="H154" s="33"/>
      <c r="I154" s="97"/>
      <c r="J154" s="33"/>
      <c r="K154" s="33"/>
      <c r="L154" s="34"/>
      <c r="M154" s="179"/>
      <c r="N154" s="180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144</v>
      </c>
      <c r="AU154" s="18" t="s">
        <v>89</v>
      </c>
    </row>
    <row r="155" spans="1:65" s="14" customFormat="1" ht="10.199999999999999">
      <c r="B155" s="188"/>
      <c r="D155" s="177" t="s">
        <v>146</v>
      </c>
      <c r="E155" s="189" t="s">
        <v>1</v>
      </c>
      <c r="F155" s="190" t="s">
        <v>1245</v>
      </c>
      <c r="H155" s="191">
        <v>1200</v>
      </c>
      <c r="I155" s="192"/>
      <c r="L155" s="188"/>
      <c r="M155" s="193"/>
      <c r="N155" s="194"/>
      <c r="O155" s="194"/>
      <c r="P155" s="194"/>
      <c r="Q155" s="194"/>
      <c r="R155" s="194"/>
      <c r="S155" s="194"/>
      <c r="T155" s="195"/>
      <c r="AT155" s="189" t="s">
        <v>146</v>
      </c>
      <c r="AU155" s="189" t="s">
        <v>89</v>
      </c>
      <c r="AV155" s="14" t="s">
        <v>89</v>
      </c>
      <c r="AW155" s="14" t="s">
        <v>33</v>
      </c>
      <c r="AX155" s="14" t="s">
        <v>86</v>
      </c>
      <c r="AY155" s="189" t="s">
        <v>136</v>
      </c>
    </row>
    <row r="156" spans="1:65" s="2" customFormat="1" ht="16.5" customHeight="1">
      <c r="A156" s="33"/>
      <c r="B156" s="162"/>
      <c r="C156" s="163" t="s">
        <v>219</v>
      </c>
      <c r="D156" s="163" t="s">
        <v>138</v>
      </c>
      <c r="E156" s="164" t="s">
        <v>1246</v>
      </c>
      <c r="F156" s="165" t="s">
        <v>1247</v>
      </c>
      <c r="G156" s="166" t="s">
        <v>256</v>
      </c>
      <c r="H156" s="167">
        <v>13.275</v>
      </c>
      <c r="I156" s="168"/>
      <c r="J156" s="169">
        <f>ROUND(I156*H156,2)</f>
        <v>0</v>
      </c>
      <c r="K156" s="170"/>
      <c r="L156" s="34"/>
      <c r="M156" s="171" t="s">
        <v>1</v>
      </c>
      <c r="N156" s="172" t="s">
        <v>43</v>
      </c>
      <c r="O156" s="59"/>
      <c r="P156" s="173">
        <f>O156*H156</f>
        <v>0</v>
      </c>
      <c r="Q156" s="173">
        <v>0</v>
      </c>
      <c r="R156" s="173">
        <f>Q156*H156</f>
        <v>0</v>
      </c>
      <c r="S156" s="173">
        <v>0</v>
      </c>
      <c r="T156" s="174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5" t="s">
        <v>142</v>
      </c>
      <c r="AT156" s="175" t="s">
        <v>138</v>
      </c>
      <c r="AU156" s="175" t="s">
        <v>89</v>
      </c>
      <c r="AY156" s="18" t="s">
        <v>136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18" t="s">
        <v>86</v>
      </c>
      <c r="BK156" s="176">
        <f>ROUND(I156*H156,2)</f>
        <v>0</v>
      </c>
      <c r="BL156" s="18" t="s">
        <v>142</v>
      </c>
      <c r="BM156" s="175" t="s">
        <v>1248</v>
      </c>
    </row>
    <row r="157" spans="1:65" s="2" customFormat="1" ht="10.199999999999999">
      <c r="A157" s="33"/>
      <c r="B157" s="34"/>
      <c r="C157" s="33"/>
      <c r="D157" s="177" t="s">
        <v>144</v>
      </c>
      <c r="E157" s="33"/>
      <c r="F157" s="178" t="s">
        <v>1249</v>
      </c>
      <c r="G157" s="33"/>
      <c r="H157" s="33"/>
      <c r="I157" s="97"/>
      <c r="J157" s="33"/>
      <c r="K157" s="33"/>
      <c r="L157" s="34"/>
      <c r="M157" s="179"/>
      <c r="N157" s="180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144</v>
      </c>
      <c r="AU157" s="18" t="s">
        <v>89</v>
      </c>
    </row>
    <row r="158" spans="1:65" s="13" customFormat="1" ht="10.199999999999999">
      <c r="B158" s="181"/>
      <c r="D158" s="177" t="s">
        <v>146</v>
      </c>
      <c r="E158" s="182" t="s">
        <v>1</v>
      </c>
      <c r="F158" s="183" t="s">
        <v>1250</v>
      </c>
      <c r="H158" s="182" t="s">
        <v>1</v>
      </c>
      <c r="I158" s="184"/>
      <c r="L158" s="181"/>
      <c r="M158" s="185"/>
      <c r="N158" s="186"/>
      <c r="O158" s="186"/>
      <c r="P158" s="186"/>
      <c r="Q158" s="186"/>
      <c r="R158" s="186"/>
      <c r="S158" s="186"/>
      <c r="T158" s="187"/>
      <c r="AT158" s="182" t="s">
        <v>146</v>
      </c>
      <c r="AU158" s="182" t="s">
        <v>89</v>
      </c>
      <c r="AV158" s="13" t="s">
        <v>86</v>
      </c>
      <c r="AW158" s="13" t="s">
        <v>33</v>
      </c>
      <c r="AX158" s="13" t="s">
        <v>78</v>
      </c>
      <c r="AY158" s="182" t="s">
        <v>136</v>
      </c>
    </row>
    <row r="159" spans="1:65" s="14" customFormat="1" ht="10.199999999999999">
      <c r="B159" s="188"/>
      <c r="D159" s="177" t="s">
        <v>146</v>
      </c>
      <c r="E159" s="189" t="s">
        <v>1</v>
      </c>
      <c r="F159" s="190" t="s">
        <v>1251</v>
      </c>
      <c r="H159" s="191">
        <v>13.275</v>
      </c>
      <c r="I159" s="192"/>
      <c r="L159" s="188"/>
      <c r="M159" s="193"/>
      <c r="N159" s="194"/>
      <c r="O159" s="194"/>
      <c r="P159" s="194"/>
      <c r="Q159" s="194"/>
      <c r="R159" s="194"/>
      <c r="S159" s="194"/>
      <c r="T159" s="195"/>
      <c r="AT159" s="189" t="s">
        <v>146</v>
      </c>
      <c r="AU159" s="189" t="s">
        <v>89</v>
      </c>
      <c r="AV159" s="14" t="s">
        <v>89</v>
      </c>
      <c r="AW159" s="14" t="s">
        <v>33</v>
      </c>
      <c r="AX159" s="14" t="s">
        <v>78</v>
      </c>
      <c r="AY159" s="189" t="s">
        <v>136</v>
      </c>
    </row>
    <row r="160" spans="1:65" s="15" customFormat="1" ht="10.199999999999999">
      <c r="B160" s="196"/>
      <c r="D160" s="177" t="s">
        <v>146</v>
      </c>
      <c r="E160" s="197" t="s">
        <v>1</v>
      </c>
      <c r="F160" s="198" t="s">
        <v>149</v>
      </c>
      <c r="H160" s="199">
        <v>13.275</v>
      </c>
      <c r="I160" s="200"/>
      <c r="L160" s="196"/>
      <c r="M160" s="201"/>
      <c r="N160" s="202"/>
      <c r="O160" s="202"/>
      <c r="P160" s="202"/>
      <c r="Q160" s="202"/>
      <c r="R160" s="202"/>
      <c r="S160" s="202"/>
      <c r="T160" s="203"/>
      <c r="AT160" s="197" t="s">
        <v>146</v>
      </c>
      <c r="AU160" s="197" t="s">
        <v>89</v>
      </c>
      <c r="AV160" s="15" t="s">
        <v>142</v>
      </c>
      <c r="AW160" s="15" t="s">
        <v>33</v>
      </c>
      <c r="AX160" s="15" t="s">
        <v>86</v>
      </c>
      <c r="AY160" s="197" t="s">
        <v>136</v>
      </c>
    </row>
    <row r="161" spans="1:65" s="2" customFormat="1" ht="16.5" customHeight="1">
      <c r="A161" s="33"/>
      <c r="B161" s="162"/>
      <c r="C161" s="163" t="s">
        <v>224</v>
      </c>
      <c r="D161" s="163" t="s">
        <v>138</v>
      </c>
      <c r="E161" s="164" t="s">
        <v>1252</v>
      </c>
      <c r="F161" s="165" t="s">
        <v>1253</v>
      </c>
      <c r="G161" s="166" t="s">
        <v>256</v>
      </c>
      <c r="H161" s="167">
        <v>974.8</v>
      </c>
      <c r="I161" s="168"/>
      <c r="J161" s="169">
        <f>ROUND(I161*H161,2)</f>
        <v>0</v>
      </c>
      <c r="K161" s="170"/>
      <c r="L161" s="34"/>
      <c r="M161" s="171" t="s">
        <v>1</v>
      </c>
      <c r="N161" s="172" t="s">
        <v>43</v>
      </c>
      <c r="O161" s="59"/>
      <c r="P161" s="173">
        <f>O161*H161</f>
        <v>0</v>
      </c>
      <c r="Q161" s="173">
        <v>0</v>
      </c>
      <c r="R161" s="173">
        <f>Q161*H161</f>
        <v>0</v>
      </c>
      <c r="S161" s="173">
        <v>0</v>
      </c>
      <c r="T161" s="17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5" t="s">
        <v>142</v>
      </c>
      <c r="AT161" s="175" t="s">
        <v>138</v>
      </c>
      <c r="AU161" s="175" t="s">
        <v>89</v>
      </c>
      <c r="AY161" s="18" t="s">
        <v>136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18" t="s">
        <v>86</v>
      </c>
      <c r="BK161" s="176">
        <f>ROUND(I161*H161,2)</f>
        <v>0</v>
      </c>
      <c r="BL161" s="18" t="s">
        <v>142</v>
      </c>
      <c r="BM161" s="175" t="s">
        <v>1254</v>
      </c>
    </row>
    <row r="162" spans="1:65" s="2" customFormat="1" ht="19.2">
      <c r="A162" s="33"/>
      <c r="B162" s="34"/>
      <c r="C162" s="33"/>
      <c r="D162" s="177" t="s">
        <v>144</v>
      </c>
      <c r="E162" s="33"/>
      <c r="F162" s="178" t="s">
        <v>1255</v>
      </c>
      <c r="G162" s="33"/>
      <c r="H162" s="33"/>
      <c r="I162" s="97"/>
      <c r="J162" s="33"/>
      <c r="K162" s="33"/>
      <c r="L162" s="34"/>
      <c r="M162" s="179"/>
      <c r="N162" s="180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144</v>
      </c>
      <c r="AU162" s="18" t="s">
        <v>89</v>
      </c>
    </row>
    <row r="163" spans="1:65" s="13" customFormat="1" ht="10.199999999999999">
      <c r="B163" s="181"/>
      <c r="D163" s="177" t="s">
        <v>146</v>
      </c>
      <c r="E163" s="182" t="s">
        <v>1</v>
      </c>
      <c r="F163" s="183" t="s">
        <v>1256</v>
      </c>
      <c r="H163" s="182" t="s">
        <v>1</v>
      </c>
      <c r="I163" s="184"/>
      <c r="L163" s="181"/>
      <c r="M163" s="185"/>
      <c r="N163" s="186"/>
      <c r="O163" s="186"/>
      <c r="P163" s="186"/>
      <c r="Q163" s="186"/>
      <c r="R163" s="186"/>
      <c r="S163" s="186"/>
      <c r="T163" s="187"/>
      <c r="AT163" s="182" t="s">
        <v>146</v>
      </c>
      <c r="AU163" s="182" t="s">
        <v>89</v>
      </c>
      <c r="AV163" s="13" t="s">
        <v>86</v>
      </c>
      <c r="AW163" s="13" t="s">
        <v>33</v>
      </c>
      <c r="AX163" s="13" t="s">
        <v>78</v>
      </c>
      <c r="AY163" s="182" t="s">
        <v>136</v>
      </c>
    </row>
    <row r="164" spans="1:65" s="14" customFormat="1" ht="10.199999999999999">
      <c r="B164" s="188"/>
      <c r="D164" s="177" t="s">
        <v>146</v>
      </c>
      <c r="E164" s="189" t="s">
        <v>1</v>
      </c>
      <c r="F164" s="190" t="s">
        <v>1257</v>
      </c>
      <c r="H164" s="191">
        <v>7.5</v>
      </c>
      <c r="I164" s="192"/>
      <c r="L164" s="188"/>
      <c r="M164" s="193"/>
      <c r="N164" s="194"/>
      <c r="O164" s="194"/>
      <c r="P164" s="194"/>
      <c r="Q164" s="194"/>
      <c r="R164" s="194"/>
      <c r="S164" s="194"/>
      <c r="T164" s="195"/>
      <c r="AT164" s="189" t="s">
        <v>146</v>
      </c>
      <c r="AU164" s="189" t="s">
        <v>89</v>
      </c>
      <c r="AV164" s="14" t="s">
        <v>89</v>
      </c>
      <c r="AW164" s="14" t="s">
        <v>33</v>
      </c>
      <c r="AX164" s="14" t="s">
        <v>78</v>
      </c>
      <c r="AY164" s="189" t="s">
        <v>136</v>
      </c>
    </row>
    <row r="165" spans="1:65" s="14" customFormat="1" ht="10.199999999999999">
      <c r="B165" s="188"/>
      <c r="D165" s="177" t="s">
        <v>146</v>
      </c>
      <c r="E165" s="189" t="s">
        <v>1</v>
      </c>
      <c r="F165" s="190" t="s">
        <v>1258</v>
      </c>
      <c r="H165" s="191">
        <v>7.5</v>
      </c>
      <c r="I165" s="192"/>
      <c r="L165" s="188"/>
      <c r="M165" s="193"/>
      <c r="N165" s="194"/>
      <c r="O165" s="194"/>
      <c r="P165" s="194"/>
      <c r="Q165" s="194"/>
      <c r="R165" s="194"/>
      <c r="S165" s="194"/>
      <c r="T165" s="195"/>
      <c r="AT165" s="189" t="s">
        <v>146</v>
      </c>
      <c r="AU165" s="189" t="s">
        <v>89</v>
      </c>
      <c r="AV165" s="14" t="s">
        <v>89</v>
      </c>
      <c r="AW165" s="14" t="s">
        <v>33</v>
      </c>
      <c r="AX165" s="14" t="s">
        <v>78</v>
      </c>
      <c r="AY165" s="189" t="s">
        <v>136</v>
      </c>
    </row>
    <row r="166" spans="1:65" s="14" customFormat="1" ht="10.199999999999999">
      <c r="B166" s="188"/>
      <c r="D166" s="177" t="s">
        <v>146</v>
      </c>
      <c r="E166" s="189" t="s">
        <v>1</v>
      </c>
      <c r="F166" s="190" t="s">
        <v>1259</v>
      </c>
      <c r="H166" s="191">
        <v>5.25</v>
      </c>
      <c r="I166" s="192"/>
      <c r="L166" s="188"/>
      <c r="M166" s="193"/>
      <c r="N166" s="194"/>
      <c r="O166" s="194"/>
      <c r="P166" s="194"/>
      <c r="Q166" s="194"/>
      <c r="R166" s="194"/>
      <c r="S166" s="194"/>
      <c r="T166" s="195"/>
      <c r="AT166" s="189" t="s">
        <v>146</v>
      </c>
      <c r="AU166" s="189" t="s">
        <v>89</v>
      </c>
      <c r="AV166" s="14" t="s">
        <v>89</v>
      </c>
      <c r="AW166" s="14" t="s">
        <v>33</v>
      </c>
      <c r="AX166" s="14" t="s">
        <v>78</v>
      </c>
      <c r="AY166" s="189" t="s">
        <v>136</v>
      </c>
    </row>
    <row r="167" spans="1:65" s="14" customFormat="1" ht="10.199999999999999">
      <c r="B167" s="188"/>
      <c r="D167" s="177" t="s">
        <v>146</v>
      </c>
      <c r="E167" s="189" t="s">
        <v>1</v>
      </c>
      <c r="F167" s="190" t="s">
        <v>1260</v>
      </c>
      <c r="H167" s="191">
        <v>9.75</v>
      </c>
      <c r="I167" s="192"/>
      <c r="L167" s="188"/>
      <c r="M167" s="193"/>
      <c r="N167" s="194"/>
      <c r="O167" s="194"/>
      <c r="P167" s="194"/>
      <c r="Q167" s="194"/>
      <c r="R167" s="194"/>
      <c r="S167" s="194"/>
      <c r="T167" s="195"/>
      <c r="AT167" s="189" t="s">
        <v>146</v>
      </c>
      <c r="AU167" s="189" t="s">
        <v>89</v>
      </c>
      <c r="AV167" s="14" t="s">
        <v>89</v>
      </c>
      <c r="AW167" s="14" t="s">
        <v>33</v>
      </c>
      <c r="AX167" s="14" t="s">
        <v>78</v>
      </c>
      <c r="AY167" s="189" t="s">
        <v>136</v>
      </c>
    </row>
    <row r="168" spans="1:65" s="14" customFormat="1" ht="10.199999999999999">
      <c r="B168" s="188"/>
      <c r="D168" s="177" t="s">
        <v>146</v>
      </c>
      <c r="E168" s="189" t="s">
        <v>1</v>
      </c>
      <c r="F168" s="190" t="s">
        <v>1261</v>
      </c>
      <c r="H168" s="191">
        <v>12.8</v>
      </c>
      <c r="I168" s="192"/>
      <c r="L168" s="188"/>
      <c r="M168" s="193"/>
      <c r="N168" s="194"/>
      <c r="O168" s="194"/>
      <c r="P168" s="194"/>
      <c r="Q168" s="194"/>
      <c r="R168" s="194"/>
      <c r="S168" s="194"/>
      <c r="T168" s="195"/>
      <c r="AT168" s="189" t="s">
        <v>146</v>
      </c>
      <c r="AU168" s="189" t="s">
        <v>89</v>
      </c>
      <c r="AV168" s="14" t="s">
        <v>89</v>
      </c>
      <c r="AW168" s="14" t="s">
        <v>33</v>
      </c>
      <c r="AX168" s="14" t="s">
        <v>78</v>
      </c>
      <c r="AY168" s="189" t="s">
        <v>136</v>
      </c>
    </row>
    <row r="169" spans="1:65" s="14" customFormat="1" ht="10.199999999999999">
      <c r="B169" s="188"/>
      <c r="D169" s="177" t="s">
        <v>146</v>
      </c>
      <c r="E169" s="189" t="s">
        <v>1</v>
      </c>
      <c r="F169" s="190" t="s">
        <v>1262</v>
      </c>
      <c r="H169" s="191">
        <v>21</v>
      </c>
      <c r="I169" s="192"/>
      <c r="L169" s="188"/>
      <c r="M169" s="193"/>
      <c r="N169" s="194"/>
      <c r="O169" s="194"/>
      <c r="P169" s="194"/>
      <c r="Q169" s="194"/>
      <c r="R169" s="194"/>
      <c r="S169" s="194"/>
      <c r="T169" s="195"/>
      <c r="AT169" s="189" t="s">
        <v>146</v>
      </c>
      <c r="AU169" s="189" t="s">
        <v>89</v>
      </c>
      <c r="AV169" s="14" t="s">
        <v>89</v>
      </c>
      <c r="AW169" s="14" t="s">
        <v>33</v>
      </c>
      <c r="AX169" s="14" t="s">
        <v>78</v>
      </c>
      <c r="AY169" s="189" t="s">
        <v>136</v>
      </c>
    </row>
    <row r="170" spans="1:65" s="14" customFormat="1" ht="10.199999999999999">
      <c r="B170" s="188"/>
      <c r="D170" s="177" t="s">
        <v>146</v>
      </c>
      <c r="E170" s="189" t="s">
        <v>1</v>
      </c>
      <c r="F170" s="190" t="s">
        <v>1263</v>
      </c>
      <c r="H170" s="191">
        <v>26.25</v>
      </c>
      <c r="I170" s="192"/>
      <c r="L170" s="188"/>
      <c r="M170" s="193"/>
      <c r="N170" s="194"/>
      <c r="O170" s="194"/>
      <c r="P170" s="194"/>
      <c r="Q170" s="194"/>
      <c r="R170" s="194"/>
      <c r="S170" s="194"/>
      <c r="T170" s="195"/>
      <c r="AT170" s="189" t="s">
        <v>146</v>
      </c>
      <c r="AU170" s="189" t="s">
        <v>89</v>
      </c>
      <c r="AV170" s="14" t="s">
        <v>89</v>
      </c>
      <c r="AW170" s="14" t="s">
        <v>33</v>
      </c>
      <c r="AX170" s="14" t="s">
        <v>78</v>
      </c>
      <c r="AY170" s="189" t="s">
        <v>136</v>
      </c>
    </row>
    <row r="171" spans="1:65" s="14" customFormat="1" ht="10.199999999999999">
      <c r="B171" s="188"/>
      <c r="D171" s="177" t="s">
        <v>146</v>
      </c>
      <c r="E171" s="189" t="s">
        <v>1</v>
      </c>
      <c r="F171" s="190" t="s">
        <v>1264</v>
      </c>
      <c r="H171" s="191">
        <v>31.2</v>
      </c>
      <c r="I171" s="192"/>
      <c r="L171" s="188"/>
      <c r="M171" s="193"/>
      <c r="N171" s="194"/>
      <c r="O171" s="194"/>
      <c r="P171" s="194"/>
      <c r="Q171" s="194"/>
      <c r="R171" s="194"/>
      <c r="S171" s="194"/>
      <c r="T171" s="195"/>
      <c r="AT171" s="189" t="s">
        <v>146</v>
      </c>
      <c r="AU171" s="189" t="s">
        <v>89</v>
      </c>
      <c r="AV171" s="14" t="s">
        <v>89</v>
      </c>
      <c r="AW171" s="14" t="s">
        <v>33</v>
      </c>
      <c r="AX171" s="14" t="s">
        <v>78</v>
      </c>
      <c r="AY171" s="189" t="s">
        <v>136</v>
      </c>
    </row>
    <row r="172" spans="1:65" s="14" customFormat="1" ht="10.199999999999999">
      <c r="B172" s="188"/>
      <c r="D172" s="177" t="s">
        <v>146</v>
      </c>
      <c r="E172" s="189" t="s">
        <v>1</v>
      </c>
      <c r="F172" s="190" t="s">
        <v>1265</v>
      </c>
      <c r="H172" s="191">
        <v>9.6</v>
      </c>
      <c r="I172" s="192"/>
      <c r="L172" s="188"/>
      <c r="M172" s="193"/>
      <c r="N172" s="194"/>
      <c r="O172" s="194"/>
      <c r="P172" s="194"/>
      <c r="Q172" s="194"/>
      <c r="R172" s="194"/>
      <c r="S172" s="194"/>
      <c r="T172" s="195"/>
      <c r="AT172" s="189" t="s">
        <v>146</v>
      </c>
      <c r="AU172" s="189" t="s">
        <v>89</v>
      </c>
      <c r="AV172" s="14" t="s">
        <v>89</v>
      </c>
      <c r="AW172" s="14" t="s">
        <v>33</v>
      </c>
      <c r="AX172" s="14" t="s">
        <v>78</v>
      </c>
      <c r="AY172" s="189" t="s">
        <v>136</v>
      </c>
    </row>
    <row r="173" spans="1:65" s="14" customFormat="1" ht="10.199999999999999">
      <c r="B173" s="188"/>
      <c r="D173" s="177" t="s">
        <v>146</v>
      </c>
      <c r="E173" s="189" t="s">
        <v>1</v>
      </c>
      <c r="F173" s="190" t="s">
        <v>1266</v>
      </c>
      <c r="H173" s="191">
        <v>29.76</v>
      </c>
      <c r="I173" s="192"/>
      <c r="L173" s="188"/>
      <c r="M173" s="193"/>
      <c r="N173" s="194"/>
      <c r="O173" s="194"/>
      <c r="P173" s="194"/>
      <c r="Q173" s="194"/>
      <c r="R173" s="194"/>
      <c r="S173" s="194"/>
      <c r="T173" s="195"/>
      <c r="AT173" s="189" t="s">
        <v>146</v>
      </c>
      <c r="AU173" s="189" t="s">
        <v>89</v>
      </c>
      <c r="AV173" s="14" t="s">
        <v>89</v>
      </c>
      <c r="AW173" s="14" t="s">
        <v>33</v>
      </c>
      <c r="AX173" s="14" t="s">
        <v>78</v>
      </c>
      <c r="AY173" s="189" t="s">
        <v>136</v>
      </c>
    </row>
    <row r="174" spans="1:65" s="14" customFormat="1" ht="10.199999999999999">
      <c r="B174" s="188"/>
      <c r="D174" s="177" t="s">
        <v>146</v>
      </c>
      <c r="E174" s="189" t="s">
        <v>1</v>
      </c>
      <c r="F174" s="190" t="s">
        <v>1267</v>
      </c>
      <c r="H174" s="191">
        <v>22.5</v>
      </c>
      <c r="I174" s="192"/>
      <c r="L174" s="188"/>
      <c r="M174" s="193"/>
      <c r="N174" s="194"/>
      <c r="O174" s="194"/>
      <c r="P174" s="194"/>
      <c r="Q174" s="194"/>
      <c r="R174" s="194"/>
      <c r="S174" s="194"/>
      <c r="T174" s="195"/>
      <c r="AT174" s="189" t="s">
        <v>146</v>
      </c>
      <c r="AU174" s="189" t="s">
        <v>89</v>
      </c>
      <c r="AV174" s="14" t="s">
        <v>89</v>
      </c>
      <c r="AW174" s="14" t="s">
        <v>33</v>
      </c>
      <c r="AX174" s="14" t="s">
        <v>78</v>
      </c>
      <c r="AY174" s="189" t="s">
        <v>136</v>
      </c>
    </row>
    <row r="175" spans="1:65" s="14" customFormat="1" ht="10.199999999999999">
      <c r="B175" s="188"/>
      <c r="D175" s="177" t="s">
        <v>146</v>
      </c>
      <c r="E175" s="189" t="s">
        <v>1</v>
      </c>
      <c r="F175" s="190" t="s">
        <v>1268</v>
      </c>
      <c r="H175" s="191">
        <v>41.76</v>
      </c>
      <c r="I175" s="192"/>
      <c r="L175" s="188"/>
      <c r="M175" s="193"/>
      <c r="N175" s="194"/>
      <c r="O175" s="194"/>
      <c r="P175" s="194"/>
      <c r="Q175" s="194"/>
      <c r="R175" s="194"/>
      <c r="S175" s="194"/>
      <c r="T175" s="195"/>
      <c r="AT175" s="189" t="s">
        <v>146</v>
      </c>
      <c r="AU175" s="189" t="s">
        <v>89</v>
      </c>
      <c r="AV175" s="14" t="s">
        <v>89</v>
      </c>
      <c r="AW175" s="14" t="s">
        <v>33</v>
      </c>
      <c r="AX175" s="14" t="s">
        <v>78</v>
      </c>
      <c r="AY175" s="189" t="s">
        <v>136</v>
      </c>
    </row>
    <row r="176" spans="1:65" s="14" customFormat="1" ht="10.199999999999999">
      <c r="B176" s="188"/>
      <c r="D176" s="177" t="s">
        <v>146</v>
      </c>
      <c r="E176" s="189" t="s">
        <v>1</v>
      </c>
      <c r="F176" s="190" t="s">
        <v>1269</v>
      </c>
      <c r="H176" s="191">
        <v>47.7</v>
      </c>
      <c r="I176" s="192"/>
      <c r="L176" s="188"/>
      <c r="M176" s="193"/>
      <c r="N176" s="194"/>
      <c r="O176" s="194"/>
      <c r="P176" s="194"/>
      <c r="Q176" s="194"/>
      <c r="R176" s="194"/>
      <c r="S176" s="194"/>
      <c r="T176" s="195"/>
      <c r="AT176" s="189" t="s">
        <v>146</v>
      </c>
      <c r="AU176" s="189" t="s">
        <v>89</v>
      </c>
      <c r="AV176" s="14" t="s">
        <v>89</v>
      </c>
      <c r="AW176" s="14" t="s">
        <v>33</v>
      </c>
      <c r="AX176" s="14" t="s">
        <v>78</v>
      </c>
      <c r="AY176" s="189" t="s">
        <v>136</v>
      </c>
    </row>
    <row r="177" spans="2:51" s="14" customFormat="1" ht="10.199999999999999">
      <c r="B177" s="188"/>
      <c r="D177" s="177" t="s">
        <v>146</v>
      </c>
      <c r="E177" s="189" t="s">
        <v>1</v>
      </c>
      <c r="F177" s="190" t="s">
        <v>1270</v>
      </c>
      <c r="H177" s="191">
        <v>43.2</v>
      </c>
      <c r="I177" s="192"/>
      <c r="L177" s="188"/>
      <c r="M177" s="193"/>
      <c r="N177" s="194"/>
      <c r="O177" s="194"/>
      <c r="P177" s="194"/>
      <c r="Q177" s="194"/>
      <c r="R177" s="194"/>
      <c r="S177" s="194"/>
      <c r="T177" s="195"/>
      <c r="AT177" s="189" t="s">
        <v>146</v>
      </c>
      <c r="AU177" s="189" t="s">
        <v>89</v>
      </c>
      <c r="AV177" s="14" t="s">
        <v>89</v>
      </c>
      <c r="AW177" s="14" t="s">
        <v>33</v>
      </c>
      <c r="AX177" s="14" t="s">
        <v>78</v>
      </c>
      <c r="AY177" s="189" t="s">
        <v>136</v>
      </c>
    </row>
    <row r="178" spans="2:51" s="14" customFormat="1" ht="10.199999999999999">
      <c r="B178" s="188"/>
      <c r="D178" s="177" t="s">
        <v>146</v>
      </c>
      <c r="E178" s="189" t="s">
        <v>1</v>
      </c>
      <c r="F178" s="190" t="s">
        <v>1271</v>
      </c>
      <c r="H178" s="191">
        <v>12.96</v>
      </c>
      <c r="I178" s="192"/>
      <c r="L178" s="188"/>
      <c r="M178" s="193"/>
      <c r="N178" s="194"/>
      <c r="O178" s="194"/>
      <c r="P178" s="194"/>
      <c r="Q178" s="194"/>
      <c r="R178" s="194"/>
      <c r="S178" s="194"/>
      <c r="T178" s="195"/>
      <c r="AT178" s="189" t="s">
        <v>146</v>
      </c>
      <c r="AU178" s="189" t="s">
        <v>89</v>
      </c>
      <c r="AV178" s="14" t="s">
        <v>89</v>
      </c>
      <c r="AW178" s="14" t="s">
        <v>33</v>
      </c>
      <c r="AX178" s="14" t="s">
        <v>78</v>
      </c>
      <c r="AY178" s="189" t="s">
        <v>136</v>
      </c>
    </row>
    <row r="179" spans="2:51" s="14" customFormat="1" ht="10.199999999999999">
      <c r="B179" s="188"/>
      <c r="D179" s="177" t="s">
        <v>146</v>
      </c>
      <c r="E179" s="189" t="s">
        <v>1</v>
      </c>
      <c r="F179" s="190" t="s">
        <v>1272</v>
      </c>
      <c r="H179" s="191">
        <v>11.16</v>
      </c>
      <c r="I179" s="192"/>
      <c r="L179" s="188"/>
      <c r="M179" s="193"/>
      <c r="N179" s="194"/>
      <c r="O179" s="194"/>
      <c r="P179" s="194"/>
      <c r="Q179" s="194"/>
      <c r="R179" s="194"/>
      <c r="S179" s="194"/>
      <c r="T179" s="195"/>
      <c r="AT179" s="189" t="s">
        <v>146</v>
      </c>
      <c r="AU179" s="189" t="s">
        <v>89</v>
      </c>
      <c r="AV179" s="14" t="s">
        <v>89</v>
      </c>
      <c r="AW179" s="14" t="s">
        <v>33</v>
      </c>
      <c r="AX179" s="14" t="s">
        <v>78</v>
      </c>
      <c r="AY179" s="189" t="s">
        <v>136</v>
      </c>
    </row>
    <row r="180" spans="2:51" s="14" customFormat="1" ht="10.199999999999999">
      <c r="B180" s="188"/>
      <c r="D180" s="177" t="s">
        <v>146</v>
      </c>
      <c r="E180" s="189" t="s">
        <v>1</v>
      </c>
      <c r="F180" s="190" t="s">
        <v>1273</v>
      </c>
      <c r="H180" s="191">
        <v>11.88</v>
      </c>
      <c r="I180" s="192"/>
      <c r="L180" s="188"/>
      <c r="M180" s="193"/>
      <c r="N180" s="194"/>
      <c r="O180" s="194"/>
      <c r="P180" s="194"/>
      <c r="Q180" s="194"/>
      <c r="R180" s="194"/>
      <c r="S180" s="194"/>
      <c r="T180" s="195"/>
      <c r="AT180" s="189" t="s">
        <v>146</v>
      </c>
      <c r="AU180" s="189" t="s">
        <v>89</v>
      </c>
      <c r="AV180" s="14" t="s">
        <v>89</v>
      </c>
      <c r="AW180" s="14" t="s">
        <v>33</v>
      </c>
      <c r="AX180" s="14" t="s">
        <v>78</v>
      </c>
      <c r="AY180" s="189" t="s">
        <v>136</v>
      </c>
    </row>
    <row r="181" spans="2:51" s="14" customFormat="1" ht="10.199999999999999">
      <c r="B181" s="188"/>
      <c r="D181" s="177" t="s">
        <v>146</v>
      </c>
      <c r="E181" s="189" t="s">
        <v>1</v>
      </c>
      <c r="F181" s="190" t="s">
        <v>1274</v>
      </c>
      <c r="H181" s="191">
        <v>49.14</v>
      </c>
      <c r="I181" s="192"/>
      <c r="L181" s="188"/>
      <c r="M181" s="193"/>
      <c r="N181" s="194"/>
      <c r="O181" s="194"/>
      <c r="P181" s="194"/>
      <c r="Q181" s="194"/>
      <c r="R181" s="194"/>
      <c r="S181" s="194"/>
      <c r="T181" s="195"/>
      <c r="AT181" s="189" t="s">
        <v>146</v>
      </c>
      <c r="AU181" s="189" t="s">
        <v>89</v>
      </c>
      <c r="AV181" s="14" t="s">
        <v>89</v>
      </c>
      <c r="AW181" s="14" t="s">
        <v>33</v>
      </c>
      <c r="AX181" s="14" t="s">
        <v>78</v>
      </c>
      <c r="AY181" s="189" t="s">
        <v>136</v>
      </c>
    </row>
    <row r="182" spans="2:51" s="14" customFormat="1" ht="10.199999999999999">
      <c r="B182" s="188"/>
      <c r="D182" s="177" t="s">
        <v>146</v>
      </c>
      <c r="E182" s="189" t="s">
        <v>1</v>
      </c>
      <c r="F182" s="190" t="s">
        <v>1275</v>
      </c>
      <c r="H182" s="191">
        <v>29.45</v>
      </c>
      <c r="I182" s="192"/>
      <c r="L182" s="188"/>
      <c r="M182" s="193"/>
      <c r="N182" s="194"/>
      <c r="O182" s="194"/>
      <c r="P182" s="194"/>
      <c r="Q182" s="194"/>
      <c r="R182" s="194"/>
      <c r="S182" s="194"/>
      <c r="T182" s="195"/>
      <c r="AT182" s="189" t="s">
        <v>146</v>
      </c>
      <c r="AU182" s="189" t="s">
        <v>89</v>
      </c>
      <c r="AV182" s="14" t="s">
        <v>89</v>
      </c>
      <c r="AW182" s="14" t="s">
        <v>33</v>
      </c>
      <c r="AX182" s="14" t="s">
        <v>78</v>
      </c>
      <c r="AY182" s="189" t="s">
        <v>136</v>
      </c>
    </row>
    <row r="183" spans="2:51" s="14" customFormat="1" ht="10.199999999999999">
      <c r="B183" s="188"/>
      <c r="D183" s="177" t="s">
        <v>146</v>
      </c>
      <c r="E183" s="189" t="s">
        <v>1</v>
      </c>
      <c r="F183" s="190" t="s">
        <v>1276</v>
      </c>
      <c r="H183" s="191">
        <v>27.55</v>
      </c>
      <c r="I183" s="192"/>
      <c r="L183" s="188"/>
      <c r="M183" s="193"/>
      <c r="N183" s="194"/>
      <c r="O183" s="194"/>
      <c r="P183" s="194"/>
      <c r="Q183" s="194"/>
      <c r="R183" s="194"/>
      <c r="S183" s="194"/>
      <c r="T183" s="195"/>
      <c r="AT183" s="189" t="s">
        <v>146</v>
      </c>
      <c r="AU183" s="189" t="s">
        <v>89</v>
      </c>
      <c r="AV183" s="14" t="s">
        <v>89</v>
      </c>
      <c r="AW183" s="14" t="s">
        <v>33</v>
      </c>
      <c r="AX183" s="14" t="s">
        <v>78</v>
      </c>
      <c r="AY183" s="189" t="s">
        <v>136</v>
      </c>
    </row>
    <row r="184" spans="2:51" s="14" customFormat="1" ht="10.199999999999999">
      <c r="B184" s="188"/>
      <c r="D184" s="177" t="s">
        <v>146</v>
      </c>
      <c r="E184" s="189" t="s">
        <v>1</v>
      </c>
      <c r="F184" s="190" t="s">
        <v>1277</v>
      </c>
      <c r="H184" s="191">
        <v>7.4</v>
      </c>
      <c r="I184" s="192"/>
      <c r="L184" s="188"/>
      <c r="M184" s="193"/>
      <c r="N184" s="194"/>
      <c r="O184" s="194"/>
      <c r="P184" s="194"/>
      <c r="Q184" s="194"/>
      <c r="R184" s="194"/>
      <c r="S184" s="194"/>
      <c r="T184" s="195"/>
      <c r="AT184" s="189" t="s">
        <v>146</v>
      </c>
      <c r="AU184" s="189" t="s">
        <v>89</v>
      </c>
      <c r="AV184" s="14" t="s">
        <v>89</v>
      </c>
      <c r="AW184" s="14" t="s">
        <v>33</v>
      </c>
      <c r="AX184" s="14" t="s">
        <v>78</v>
      </c>
      <c r="AY184" s="189" t="s">
        <v>136</v>
      </c>
    </row>
    <row r="185" spans="2:51" s="14" customFormat="1" ht="10.199999999999999">
      <c r="B185" s="188"/>
      <c r="D185" s="177" t="s">
        <v>146</v>
      </c>
      <c r="E185" s="189" t="s">
        <v>1</v>
      </c>
      <c r="F185" s="190" t="s">
        <v>1278</v>
      </c>
      <c r="H185" s="191">
        <v>22.2</v>
      </c>
      <c r="I185" s="192"/>
      <c r="L185" s="188"/>
      <c r="M185" s="193"/>
      <c r="N185" s="194"/>
      <c r="O185" s="194"/>
      <c r="P185" s="194"/>
      <c r="Q185" s="194"/>
      <c r="R185" s="194"/>
      <c r="S185" s="194"/>
      <c r="T185" s="195"/>
      <c r="AT185" s="189" t="s">
        <v>146</v>
      </c>
      <c r="AU185" s="189" t="s">
        <v>89</v>
      </c>
      <c r="AV185" s="14" t="s">
        <v>89</v>
      </c>
      <c r="AW185" s="14" t="s">
        <v>33</v>
      </c>
      <c r="AX185" s="14" t="s">
        <v>78</v>
      </c>
      <c r="AY185" s="189" t="s">
        <v>136</v>
      </c>
    </row>
    <row r="186" spans="2:51" s="14" customFormat="1" ht="10.199999999999999">
      <c r="B186" s="188"/>
      <c r="D186" s="177" t="s">
        <v>146</v>
      </c>
      <c r="E186" s="189" t="s">
        <v>1</v>
      </c>
      <c r="F186" s="190" t="s">
        <v>1279</v>
      </c>
      <c r="H186" s="191">
        <v>19.95</v>
      </c>
      <c r="I186" s="192"/>
      <c r="L186" s="188"/>
      <c r="M186" s="193"/>
      <c r="N186" s="194"/>
      <c r="O186" s="194"/>
      <c r="P186" s="194"/>
      <c r="Q186" s="194"/>
      <c r="R186" s="194"/>
      <c r="S186" s="194"/>
      <c r="T186" s="195"/>
      <c r="AT186" s="189" t="s">
        <v>146</v>
      </c>
      <c r="AU186" s="189" t="s">
        <v>89</v>
      </c>
      <c r="AV186" s="14" t="s">
        <v>89</v>
      </c>
      <c r="AW186" s="14" t="s">
        <v>33</v>
      </c>
      <c r="AX186" s="14" t="s">
        <v>78</v>
      </c>
      <c r="AY186" s="189" t="s">
        <v>136</v>
      </c>
    </row>
    <row r="187" spans="2:51" s="14" customFormat="1" ht="10.199999999999999">
      <c r="B187" s="188"/>
      <c r="D187" s="177" t="s">
        <v>146</v>
      </c>
      <c r="E187" s="189" t="s">
        <v>1</v>
      </c>
      <c r="F187" s="190" t="s">
        <v>1280</v>
      </c>
      <c r="H187" s="191">
        <v>8.14</v>
      </c>
      <c r="I187" s="192"/>
      <c r="L187" s="188"/>
      <c r="M187" s="193"/>
      <c r="N187" s="194"/>
      <c r="O187" s="194"/>
      <c r="P187" s="194"/>
      <c r="Q187" s="194"/>
      <c r="R187" s="194"/>
      <c r="S187" s="194"/>
      <c r="T187" s="195"/>
      <c r="AT187" s="189" t="s">
        <v>146</v>
      </c>
      <c r="AU187" s="189" t="s">
        <v>89</v>
      </c>
      <c r="AV187" s="14" t="s">
        <v>89</v>
      </c>
      <c r="AW187" s="14" t="s">
        <v>33</v>
      </c>
      <c r="AX187" s="14" t="s">
        <v>78</v>
      </c>
      <c r="AY187" s="189" t="s">
        <v>136</v>
      </c>
    </row>
    <row r="188" spans="2:51" s="14" customFormat="1" ht="10.199999999999999">
      <c r="B188" s="188"/>
      <c r="D188" s="177" t="s">
        <v>146</v>
      </c>
      <c r="E188" s="189" t="s">
        <v>1</v>
      </c>
      <c r="F188" s="190" t="s">
        <v>1281</v>
      </c>
      <c r="H188" s="191">
        <v>37.44</v>
      </c>
      <c r="I188" s="192"/>
      <c r="L188" s="188"/>
      <c r="M188" s="193"/>
      <c r="N188" s="194"/>
      <c r="O188" s="194"/>
      <c r="P188" s="194"/>
      <c r="Q188" s="194"/>
      <c r="R188" s="194"/>
      <c r="S188" s="194"/>
      <c r="T188" s="195"/>
      <c r="AT188" s="189" t="s">
        <v>146</v>
      </c>
      <c r="AU188" s="189" t="s">
        <v>89</v>
      </c>
      <c r="AV188" s="14" t="s">
        <v>89</v>
      </c>
      <c r="AW188" s="14" t="s">
        <v>33</v>
      </c>
      <c r="AX188" s="14" t="s">
        <v>78</v>
      </c>
      <c r="AY188" s="189" t="s">
        <v>136</v>
      </c>
    </row>
    <row r="189" spans="2:51" s="14" customFormat="1" ht="10.199999999999999">
      <c r="B189" s="188"/>
      <c r="D189" s="177" t="s">
        <v>146</v>
      </c>
      <c r="E189" s="189" t="s">
        <v>1</v>
      </c>
      <c r="F189" s="190" t="s">
        <v>1282</v>
      </c>
      <c r="H189" s="191">
        <v>32.94</v>
      </c>
      <c r="I189" s="192"/>
      <c r="L189" s="188"/>
      <c r="M189" s="193"/>
      <c r="N189" s="194"/>
      <c r="O189" s="194"/>
      <c r="P189" s="194"/>
      <c r="Q189" s="194"/>
      <c r="R189" s="194"/>
      <c r="S189" s="194"/>
      <c r="T189" s="195"/>
      <c r="AT189" s="189" t="s">
        <v>146</v>
      </c>
      <c r="AU189" s="189" t="s">
        <v>89</v>
      </c>
      <c r="AV189" s="14" t="s">
        <v>89</v>
      </c>
      <c r="AW189" s="14" t="s">
        <v>33</v>
      </c>
      <c r="AX189" s="14" t="s">
        <v>78</v>
      </c>
      <c r="AY189" s="189" t="s">
        <v>136</v>
      </c>
    </row>
    <row r="190" spans="2:51" s="14" customFormat="1" ht="10.199999999999999">
      <c r="B190" s="188"/>
      <c r="D190" s="177" t="s">
        <v>146</v>
      </c>
      <c r="E190" s="189" t="s">
        <v>1</v>
      </c>
      <c r="F190" s="190" t="s">
        <v>1283</v>
      </c>
      <c r="H190" s="191">
        <v>32.375</v>
      </c>
      <c r="I190" s="192"/>
      <c r="L190" s="188"/>
      <c r="M190" s="193"/>
      <c r="N190" s="194"/>
      <c r="O190" s="194"/>
      <c r="P190" s="194"/>
      <c r="Q190" s="194"/>
      <c r="R190" s="194"/>
      <c r="S190" s="194"/>
      <c r="T190" s="195"/>
      <c r="AT190" s="189" t="s">
        <v>146</v>
      </c>
      <c r="AU190" s="189" t="s">
        <v>89</v>
      </c>
      <c r="AV190" s="14" t="s">
        <v>89</v>
      </c>
      <c r="AW190" s="14" t="s">
        <v>33</v>
      </c>
      <c r="AX190" s="14" t="s">
        <v>78</v>
      </c>
      <c r="AY190" s="189" t="s">
        <v>136</v>
      </c>
    </row>
    <row r="191" spans="2:51" s="14" customFormat="1" ht="10.199999999999999">
      <c r="B191" s="188"/>
      <c r="D191" s="177" t="s">
        <v>146</v>
      </c>
      <c r="E191" s="189" t="s">
        <v>1</v>
      </c>
      <c r="F191" s="190" t="s">
        <v>1284</v>
      </c>
      <c r="H191" s="191">
        <v>9.6199999999999992</v>
      </c>
      <c r="I191" s="192"/>
      <c r="L191" s="188"/>
      <c r="M191" s="193"/>
      <c r="N191" s="194"/>
      <c r="O191" s="194"/>
      <c r="P191" s="194"/>
      <c r="Q191" s="194"/>
      <c r="R191" s="194"/>
      <c r="S191" s="194"/>
      <c r="T191" s="195"/>
      <c r="AT191" s="189" t="s">
        <v>146</v>
      </c>
      <c r="AU191" s="189" t="s">
        <v>89</v>
      </c>
      <c r="AV191" s="14" t="s">
        <v>89</v>
      </c>
      <c r="AW191" s="14" t="s">
        <v>33</v>
      </c>
      <c r="AX191" s="14" t="s">
        <v>78</v>
      </c>
      <c r="AY191" s="189" t="s">
        <v>136</v>
      </c>
    </row>
    <row r="192" spans="2:51" s="14" customFormat="1" ht="10.199999999999999">
      <c r="B192" s="188"/>
      <c r="D192" s="177" t="s">
        <v>146</v>
      </c>
      <c r="E192" s="189" t="s">
        <v>1</v>
      </c>
      <c r="F192" s="190" t="s">
        <v>1285</v>
      </c>
      <c r="H192" s="191">
        <v>50.4</v>
      </c>
      <c r="I192" s="192"/>
      <c r="L192" s="188"/>
      <c r="M192" s="193"/>
      <c r="N192" s="194"/>
      <c r="O192" s="194"/>
      <c r="P192" s="194"/>
      <c r="Q192" s="194"/>
      <c r="R192" s="194"/>
      <c r="S192" s="194"/>
      <c r="T192" s="195"/>
      <c r="AT192" s="189" t="s">
        <v>146</v>
      </c>
      <c r="AU192" s="189" t="s">
        <v>89</v>
      </c>
      <c r="AV192" s="14" t="s">
        <v>89</v>
      </c>
      <c r="AW192" s="14" t="s">
        <v>33</v>
      </c>
      <c r="AX192" s="14" t="s">
        <v>78</v>
      </c>
      <c r="AY192" s="189" t="s">
        <v>136</v>
      </c>
    </row>
    <row r="193" spans="2:51" s="14" customFormat="1" ht="10.199999999999999">
      <c r="B193" s="188"/>
      <c r="D193" s="177" t="s">
        <v>146</v>
      </c>
      <c r="E193" s="189" t="s">
        <v>1</v>
      </c>
      <c r="F193" s="190" t="s">
        <v>1286</v>
      </c>
      <c r="H193" s="191">
        <v>27.72</v>
      </c>
      <c r="I193" s="192"/>
      <c r="L193" s="188"/>
      <c r="M193" s="193"/>
      <c r="N193" s="194"/>
      <c r="O193" s="194"/>
      <c r="P193" s="194"/>
      <c r="Q193" s="194"/>
      <c r="R193" s="194"/>
      <c r="S193" s="194"/>
      <c r="T193" s="195"/>
      <c r="AT193" s="189" t="s">
        <v>146</v>
      </c>
      <c r="AU193" s="189" t="s">
        <v>89</v>
      </c>
      <c r="AV193" s="14" t="s">
        <v>89</v>
      </c>
      <c r="AW193" s="14" t="s">
        <v>33</v>
      </c>
      <c r="AX193" s="14" t="s">
        <v>78</v>
      </c>
      <c r="AY193" s="189" t="s">
        <v>136</v>
      </c>
    </row>
    <row r="194" spans="2:51" s="14" customFormat="1" ht="10.199999999999999">
      <c r="B194" s="188"/>
      <c r="D194" s="177" t="s">
        <v>146</v>
      </c>
      <c r="E194" s="189" t="s">
        <v>1</v>
      </c>
      <c r="F194" s="190" t="s">
        <v>1287</v>
      </c>
      <c r="H194" s="191">
        <v>14.04</v>
      </c>
      <c r="I194" s="192"/>
      <c r="L194" s="188"/>
      <c r="M194" s="193"/>
      <c r="N194" s="194"/>
      <c r="O194" s="194"/>
      <c r="P194" s="194"/>
      <c r="Q194" s="194"/>
      <c r="R194" s="194"/>
      <c r="S194" s="194"/>
      <c r="T194" s="195"/>
      <c r="AT194" s="189" t="s">
        <v>146</v>
      </c>
      <c r="AU194" s="189" t="s">
        <v>89</v>
      </c>
      <c r="AV194" s="14" t="s">
        <v>89</v>
      </c>
      <c r="AW194" s="14" t="s">
        <v>33</v>
      </c>
      <c r="AX194" s="14" t="s">
        <v>78</v>
      </c>
      <c r="AY194" s="189" t="s">
        <v>136</v>
      </c>
    </row>
    <row r="195" spans="2:51" s="14" customFormat="1" ht="10.199999999999999">
      <c r="B195" s="188"/>
      <c r="D195" s="177" t="s">
        <v>146</v>
      </c>
      <c r="E195" s="189" t="s">
        <v>1</v>
      </c>
      <c r="F195" s="190" t="s">
        <v>1288</v>
      </c>
      <c r="H195" s="191">
        <v>11.16</v>
      </c>
      <c r="I195" s="192"/>
      <c r="L195" s="188"/>
      <c r="M195" s="193"/>
      <c r="N195" s="194"/>
      <c r="O195" s="194"/>
      <c r="P195" s="194"/>
      <c r="Q195" s="194"/>
      <c r="R195" s="194"/>
      <c r="S195" s="194"/>
      <c r="T195" s="195"/>
      <c r="AT195" s="189" t="s">
        <v>146</v>
      </c>
      <c r="AU195" s="189" t="s">
        <v>89</v>
      </c>
      <c r="AV195" s="14" t="s">
        <v>89</v>
      </c>
      <c r="AW195" s="14" t="s">
        <v>33</v>
      </c>
      <c r="AX195" s="14" t="s">
        <v>78</v>
      </c>
      <c r="AY195" s="189" t="s">
        <v>136</v>
      </c>
    </row>
    <row r="196" spans="2:51" s="14" customFormat="1" ht="10.199999999999999">
      <c r="B196" s="188"/>
      <c r="D196" s="177" t="s">
        <v>146</v>
      </c>
      <c r="E196" s="189" t="s">
        <v>1</v>
      </c>
      <c r="F196" s="190" t="s">
        <v>1289</v>
      </c>
      <c r="H196" s="191">
        <v>6.3</v>
      </c>
      <c r="I196" s="192"/>
      <c r="L196" s="188"/>
      <c r="M196" s="193"/>
      <c r="N196" s="194"/>
      <c r="O196" s="194"/>
      <c r="P196" s="194"/>
      <c r="Q196" s="194"/>
      <c r="R196" s="194"/>
      <c r="S196" s="194"/>
      <c r="T196" s="195"/>
      <c r="AT196" s="189" t="s">
        <v>146</v>
      </c>
      <c r="AU196" s="189" t="s">
        <v>89</v>
      </c>
      <c r="AV196" s="14" t="s">
        <v>89</v>
      </c>
      <c r="AW196" s="14" t="s">
        <v>33</v>
      </c>
      <c r="AX196" s="14" t="s">
        <v>78</v>
      </c>
      <c r="AY196" s="189" t="s">
        <v>136</v>
      </c>
    </row>
    <row r="197" spans="2:51" s="14" customFormat="1" ht="10.199999999999999">
      <c r="B197" s="188"/>
      <c r="D197" s="177" t="s">
        <v>146</v>
      </c>
      <c r="E197" s="189" t="s">
        <v>1</v>
      </c>
      <c r="F197" s="190" t="s">
        <v>1290</v>
      </c>
      <c r="H197" s="191">
        <v>6.29</v>
      </c>
      <c r="I197" s="192"/>
      <c r="L197" s="188"/>
      <c r="M197" s="193"/>
      <c r="N197" s="194"/>
      <c r="O197" s="194"/>
      <c r="P197" s="194"/>
      <c r="Q197" s="194"/>
      <c r="R197" s="194"/>
      <c r="S197" s="194"/>
      <c r="T197" s="195"/>
      <c r="AT197" s="189" t="s">
        <v>146</v>
      </c>
      <c r="AU197" s="189" t="s">
        <v>89</v>
      </c>
      <c r="AV197" s="14" t="s">
        <v>89</v>
      </c>
      <c r="AW197" s="14" t="s">
        <v>33</v>
      </c>
      <c r="AX197" s="14" t="s">
        <v>78</v>
      </c>
      <c r="AY197" s="189" t="s">
        <v>136</v>
      </c>
    </row>
    <row r="198" spans="2:51" s="14" customFormat="1" ht="10.199999999999999">
      <c r="B198" s="188"/>
      <c r="D198" s="177" t="s">
        <v>146</v>
      </c>
      <c r="E198" s="189" t="s">
        <v>1</v>
      </c>
      <c r="F198" s="190" t="s">
        <v>1291</v>
      </c>
      <c r="H198" s="191">
        <v>5.0999999999999996</v>
      </c>
      <c r="I198" s="192"/>
      <c r="L198" s="188"/>
      <c r="M198" s="193"/>
      <c r="N198" s="194"/>
      <c r="O198" s="194"/>
      <c r="P198" s="194"/>
      <c r="Q198" s="194"/>
      <c r="R198" s="194"/>
      <c r="S198" s="194"/>
      <c r="T198" s="195"/>
      <c r="AT198" s="189" t="s">
        <v>146</v>
      </c>
      <c r="AU198" s="189" t="s">
        <v>89</v>
      </c>
      <c r="AV198" s="14" t="s">
        <v>89</v>
      </c>
      <c r="AW198" s="14" t="s">
        <v>33</v>
      </c>
      <c r="AX198" s="14" t="s">
        <v>78</v>
      </c>
      <c r="AY198" s="189" t="s">
        <v>136</v>
      </c>
    </row>
    <row r="199" spans="2:51" s="14" customFormat="1" ht="10.199999999999999">
      <c r="B199" s="188"/>
      <c r="D199" s="177" t="s">
        <v>146</v>
      </c>
      <c r="E199" s="189" t="s">
        <v>1</v>
      </c>
      <c r="F199" s="190" t="s">
        <v>1292</v>
      </c>
      <c r="H199" s="191">
        <v>6.3</v>
      </c>
      <c r="I199" s="192"/>
      <c r="L199" s="188"/>
      <c r="M199" s="193"/>
      <c r="N199" s="194"/>
      <c r="O199" s="194"/>
      <c r="P199" s="194"/>
      <c r="Q199" s="194"/>
      <c r="R199" s="194"/>
      <c r="S199" s="194"/>
      <c r="T199" s="195"/>
      <c r="AT199" s="189" t="s">
        <v>146</v>
      </c>
      <c r="AU199" s="189" t="s">
        <v>89</v>
      </c>
      <c r="AV199" s="14" t="s">
        <v>89</v>
      </c>
      <c r="AW199" s="14" t="s">
        <v>33</v>
      </c>
      <c r="AX199" s="14" t="s">
        <v>78</v>
      </c>
      <c r="AY199" s="189" t="s">
        <v>136</v>
      </c>
    </row>
    <row r="200" spans="2:51" s="14" customFormat="1" ht="10.199999999999999">
      <c r="B200" s="188"/>
      <c r="D200" s="177" t="s">
        <v>146</v>
      </c>
      <c r="E200" s="189" t="s">
        <v>1</v>
      </c>
      <c r="F200" s="190" t="s">
        <v>1293</v>
      </c>
      <c r="H200" s="191">
        <v>6.12</v>
      </c>
      <c r="I200" s="192"/>
      <c r="L200" s="188"/>
      <c r="M200" s="193"/>
      <c r="N200" s="194"/>
      <c r="O200" s="194"/>
      <c r="P200" s="194"/>
      <c r="Q200" s="194"/>
      <c r="R200" s="194"/>
      <c r="S200" s="194"/>
      <c r="T200" s="195"/>
      <c r="AT200" s="189" t="s">
        <v>146</v>
      </c>
      <c r="AU200" s="189" t="s">
        <v>89</v>
      </c>
      <c r="AV200" s="14" t="s">
        <v>89</v>
      </c>
      <c r="AW200" s="14" t="s">
        <v>33</v>
      </c>
      <c r="AX200" s="14" t="s">
        <v>78</v>
      </c>
      <c r="AY200" s="189" t="s">
        <v>136</v>
      </c>
    </row>
    <row r="201" spans="2:51" s="14" customFormat="1" ht="10.199999999999999">
      <c r="B201" s="188"/>
      <c r="D201" s="177" t="s">
        <v>146</v>
      </c>
      <c r="E201" s="189" t="s">
        <v>1</v>
      </c>
      <c r="F201" s="190" t="s">
        <v>1294</v>
      </c>
      <c r="H201" s="191">
        <v>5.76</v>
      </c>
      <c r="I201" s="192"/>
      <c r="L201" s="188"/>
      <c r="M201" s="193"/>
      <c r="N201" s="194"/>
      <c r="O201" s="194"/>
      <c r="P201" s="194"/>
      <c r="Q201" s="194"/>
      <c r="R201" s="194"/>
      <c r="S201" s="194"/>
      <c r="T201" s="195"/>
      <c r="AT201" s="189" t="s">
        <v>146</v>
      </c>
      <c r="AU201" s="189" t="s">
        <v>89</v>
      </c>
      <c r="AV201" s="14" t="s">
        <v>89</v>
      </c>
      <c r="AW201" s="14" t="s">
        <v>33</v>
      </c>
      <c r="AX201" s="14" t="s">
        <v>78</v>
      </c>
      <c r="AY201" s="189" t="s">
        <v>136</v>
      </c>
    </row>
    <row r="202" spans="2:51" s="14" customFormat="1" ht="10.199999999999999">
      <c r="B202" s="188"/>
      <c r="D202" s="177" t="s">
        <v>146</v>
      </c>
      <c r="E202" s="189" t="s">
        <v>1</v>
      </c>
      <c r="F202" s="190" t="s">
        <v>1295</v>
      </c>
      <c r="H202" s="191">
        <v>24.12</v>
      </c>
      <c r="I202" s="192"/>
      <c r="L202" s="188"/>
      <c r="M202" s="193"/>
      <c r="N202" s="194"/>
      <c r="O202" s="194"/>
      <c r="P202" s="194"/>
      <c r="Q202" s="194"/>
      <c r="R202" s="194"/>
      <c r="S202" s="194"/>
      <c r="T202" s="195"/>
      <c r="AT202" s="189" t="s">
        <v>146</v>
      </c>
      <c r="AU202" s="189" t="s">
        <v>89</v>
      </c>
      <c r="AV202" s="14" t="s">
        <v>89</v>
      </c>
      <c r="AW202" s="14" t="s">
        <v>33</v>
      </c>
      <c r="AX202" s="14" t="s">
        <v>78</v>
      </c>
      <c r="AY202" s="189" t="s">
        <v>136</v>
      </c>
    </row>
    <row r="203" spans="2:51" s="14" customFormat="1" ht="10.199999999999999">
      <c r="B203" s="188"/>
      <c r="D203" s="177" t="s">
        <v>146</v>
      </c>
      <c r="E203" s="189" t="s">
        <v>1</v>
      </c>
      <c r="F203" s="190" t="s">
        <v>1296</v>
      </c>
      <c r="H203" s="191">
        <v>7.74</v>
      </c>
      <c r="I203" s="192"/>
      <c r="L203" s="188"/>
      <c r="M203" s="193"/>
      <c r="N203" s="194"/>
      <c r="O203" s="194"/>
      <c r="P203" s="194"/>
      <c r="Q203" s="194"/>
      <c r="R203" s="194"/>
      <c r="S203" s="194"/>
      <c r="T203" s="195"/>
      <c r="AT203" s="189" t="s">
        <v>146</v>
      </c>
      <c r="AU203" s="189" t="s">
        <v>89</v>
      </c>
      <c r="AV203" s="14" t="s">
        <v>89</v>
      </c>
      <c r="AW203" s="14" t="s">
        <v>33</v>
      </c>
      <c r="AX203" s="14" t="s">
        <v>78</v>
      </c>
      <c r="AY203" s="189" t="s">
        <v>136</v>
      </c>
    </row>
    <row r="204" spans="2:51" s="14" customFormat="1" ht="10.199999999999999">
      <c r="B204" s="188"/>
      <c r="D204" s="177" t="s">
        <v>146</v>
      </c>
      <c r="E204" s="189" t="s">
        <v>1</v>
      </c>
      <c r="F204" s="190" t="s">
        <v>1297</v>
      </c>
      <c r="H204" s="191">
        <v>10.175000000000001</v>
      </c>
      <c r="I204" s="192"/>
      <c r="L204" s="188"/>
      <c r="M204" s="193"/>
      <c r="N204" s="194"/>
      <c r="O204" s="194"/>
      <c r="P204" s="194"/>
      <c r="Q204" s="194"/>
      <c r="R204" s="194"/>
      <c r="S204" s="194"/>
      <c r="T204" s="195"/>
      <c r="AT204" s="189" t="s">
        <v>146</v>
      </c>
      <c r="AU204" s="189" t="s">
        <v>89</v>
      </c>
      <c r="AV204" s="14" t="s">
        <v>89</v>
      </c>
      <c r="AW204" s="14" t="s">
        <v>33</v>
      </c>
      <c r="AX204" s="14" t="s">
        <v>78</v>
      </c>
      <c r="AY204" s="189" t="s">
        <v>136</v>
      </c>
    </row>
    <row r="205" spans="2:51" s="14" customFormat="1" ht="10.199999999999999">
      <c r="B205" s="188"/>
      <c r="D205" s="177" t="s">
        <v>146</v>
      </c>
      <c r="E205" s="189" t="s">
        <v>1</v>
      </c>
      <c r="F205" s="190" t="s">
        <v>1298</v>
      </c>
      <c r="H205" s="191">
        <v>7.2</v>
      </c>
      <c r="I205" s="192"/>
      <c r="L205" s="188"/>
      <c r="M205" s="193"/>
      <c r="N205" s="194"/>
      <c r="O205" s="194"/>
      <c r="P205" s="194"/>
      <c r="Q205" s="194"/>
      <c r="R205" s="194"/>
      <c r="S205" s="194"/>
      <c r="T205" s="195"/>
      <c r="AT205" s="189" t="s">
        <v>146</v>
      </c>
      <c r="AU205" s="189" t="s">
        <v>89</v>
      </c>
      <c r="AV205" s="14" t="s">
        <v>89</v>
      </c>
      <c r="AW205" s="14" t="s">
        <v>33</v>
      </c>
      <c r="AX205" s="14" t="s">
        <v>78</v>
      </c>
      <c r="AY205" s="189" t="s">
        <v>136</v>
      </c>
    </row>
    <row r="206" spans="2:51" s="14" customFormat="1" ht="10.199999999999999">
      <c r="B206" s="188"/>
      <c r="D206" s="177" t="s">
        <v>146</v>
      </c>
      <c r="E206" s="189" t="s">
        <v>1</v>
      </c>
      <c r="F206" s="190" t="s">
        <v>1299</v>
      </c>
      <c r="H206" s="191">
        <v>8.1199999999999992</v>
      </c>
      <c r="I206" s="192"/>
      <c r="L206" s="188"/>
      <c r="M206" s="193"/>
      <c r="N206" s="194"/>
      <c r="O206" s="194"/>
      <c r="P206" s="194"/>
      <c r="Q206" s="194"/>
      <c r="R206" s="194"/>
      <c r="S206" s="194"/>
      <c r="T206" s="195"/>
      <c r="AT206" s="189" t="s">
        <v>146</v>
      </c>
      <c r="AU206" s="189" t="s">
        <v>89</v>
      </c>
      <c r="AV206" s="14" t="s">
        <v>89</v>
      </c>
      <c r="AW206" s="14" t="s">
        <v>33</v>
      </c>
      <c r="AX206" s="14" t="s">
        <v>78</v>
      </c>
      <c r="AY206" s="189" t="s">
        <v>136</v>
      </c>
    </row>
    <row r="207" spans="2:51" s="14" customFormat="1" ht="10.199999999999999">
      <c r="B207" s="188"/>
      <c r="D207" s="177" t="s">
        <v>146</v>
      </c>
      <c r="E207" s="189" t="s">
        <v>1</v>
      </c>
      <c r="F207" s="190" t="s">
        <v>1300</v>
      </c>
      <c r="H207" s="191">
        <v>9.7200000000000006</v>
      </c>
      <c r="I207" s="192"/>
      <c r="L207" s="188"/>
      <c r="M207" s="193"/>
      <c r="N207" s="194"/>
      <c r="O207" s="194"/>
      <c r="P207" s="194"/>
      <c r="Q207" s="194"/>
      <c r="R207" s="194"/>
      <c r="S207" s="194"/>
      <c r="T207" s="195"/>
      <c r="AT207" s="189" t="s">
        <v>146</v>
      </c>
      <c r="AU207" s="189" t="s">
        <v>89</v>
      </c>
      <c r="AV207" s="14" t="s">
        <v>89</v>
      </c>
      <c r="AW207" s="14" t="s">
        <v>33</v>
      </c>
      <c r="AX207" s="14" t="s">
        <v>78</v>
      </c>
      <c r="AY207" s="189" t="s">
        <v>136</v>
      </c>
    </row>
    <row r="208" spans="2:51" s="14" customFormat="1" ht="10.199999999999999">
      <c r="B208" s="188"/>
      <c r="D208" s="177" t="s">
        <v>146</v>
      </c>
      <c r="E208" s="189" t="s">
        <v>1</v>
      </c>
      <c r="F208" s="190" t="s">
        <v>1301</v>
      </c>
      <c r="H208" s="191">
        <v>9.7200000000000006</v>
      </c>
      <c r="I208" s="192"/>
      <c r="L208" s="188"/>
      <c r="M208" s="193"/>
      <c r="N208" s="194"/>
      <c r="O208" s="194"/>
      <c r="P208" s="194"/>
      <c r="Q208" s="194"/>
      <c r="R208" s="194"/>
      <c r="S208" s="194"/>
      <c r="T208" s="195"/>
      <c r="AT208" s="189" t="s">
        <v>146</v>
      </c>
      <c r="AU208" s="189" t="s">
        <v>89</v>
      </c>
      <c r="AV208" s="14" t="s">
        <v>89</v>
      </c>
      <c r="AW208" s="14" t="s">
        <v>33</v>
      </c>
      <c r="AX208" s="14" t="s">
        <v>78</v>
      </c>
      <c r="AY208" s="189" t="s">
        <v>136</v>
      </c>
    </row>
    <row r="209" spans="2:51" s="14" customFormat="1" ht="10.199999999999999">
      <c r="B209" s="188"/>
      <c r="D209" s="177" t="s">
        <v>146</v>
      </c>
      <c r="E209" s="189" t="s">
        <v>1</v>
      </c>
      <c r="F209" s="190" t="s">
        <v>1302</v>
      </c>
      <c r="H209" s="191">
        <v>9.9</v>
      </c>
      <c r="I209" s="192"/>
      <c r="L209" s="188"/>
      <c r="M209" s="193"/>
      <c r="N209" s="194"/>
      <c r="O209" s="194"/>
      <c r="P209" s="194"/>
      <c r="Q209" s="194"/>
      <c r="R209" s="194"/>
      <c r="S209" s="194"/>
      <c r="T209" s="195"/>
      <c r="AT209" s="189" t="s">
        <v>146</v>
      </c>
      <c r="AU209" s="189" t="s">
        <v>89</v>
      </c>
      <c r="AV209" s="14" t="s">
        <v>89</v>
      </c>
      <c r="AW209" s="14" t="s">
        <v>33</v>
      </c>
      <c r="AX209" s="14" t="s">
        <v>78</v>
      </c>
      <c r="AY209" s="189" t="s">
        <v>136</v>
      </c>
    </row>
    <row r="210" spans="2:51" s="14" customFormat="1" ht="10.199999999999999">
      <c r="B210" s="188"/>
      <c r="D210" s="177" t="s">
        <v>146</v>
      </c>
      <c r="E210" s="189" t="s">
        <v>1</v>
      </c>
      <c r="F210" s="190" t="s">
        <v>1303</v>
      </c>
      <c r="H210" s="191">
        <v>6.48</v>
      </c>
      <c r="I210" s="192"/>
      <c r="L210" s="188"/>
      <c r="M210" s="193"/>
      <c r="N210" s="194"/>
      <c r="O210" s="194"/>
      <c r="P210" s="194"/>
      <c r="Q210" s="194"/>
      <c r="R210" s="194"/>
      <c r="S210" s="194"/>
      <c r="T210" s="195"/>
      <c r="AT210" s="189" t="s">
        <v>146</v>
      </c>
      <c r="AU210" s="189" t="s">
        <v>89</v>
      </c>
      <c r="AV210" s="14" t="s">
        <v>89</v>
      </c>
      <c r="AW210" s="14" t="s">
        <v>33</v>
      </c>
      <c r="AX210" s="14" t="s">
        <v>78</v>
      </c>
      <c r="AY210" s="189" t="s">
        <v>136</v>
      </c>
    </row>
    <row r="211" spans="2:51" s="14" customFormat="1" ht="10.199999999999999">
      <c r="B211" s="188"/>
      <c r="D211" s="177" t="s">
        <v>146</v>
      </c>
      <c r="E211" s="189" t="s">
        <v>1</v>
      </c>
      <c r="F211" s="190" t="s">
        <v>1304</v>
      </c>
      <c r="H211" s="191">
        <v>16.649999999999999</v>
      </c>
      <c r="I211" s="192"/>
      <c r="L211" s="188"/>
      <c r="M211" s="193"/>
      <c r="N211" s="194"/>
      <c r="O211" s="194"/>
      <c r="P211" s="194"/>
      <c r="Q211" s="194"/>
      <c r="R211" s="194"/>
      <c r="S211" s="194"/>
      <c r="T211" s="195"/>
      <c r="AT211" s="189" t="s">
        <v>146</v>
      </c>
      <c r="AU211" s="189" t="s">
        <v>89</v>
      </c>
      <c r="AV211" s="14" t="s">
        <v>89</v>
      </c>
      <c r="AW211" s="14" t="s">
        <v>33</v>
      </c>
      <c r="AX211" s="14" t="s">
        <v>78</v>
      </c>
      <c r="AY211" s="189" t="s">
        <v>136</v>
      </c>
    </row>
    <row r="212" spans="2:51" s="14" customFormat="1" ht="10.199999999999999">
      <c r="B212" s="188"/>
      <c r="D212" s="177" t="s">
        <v>146</v>
      </c>
      <c r="E212" s="189" t="s">
        <v>1</v>
      </c>
      <c r="F212" s="190" t="s">
        <v>1305</v>
      </c>
      <c r="H212" s="191">
        <v>9.6</v>
      </c>
      <c r="I212" s="192"/>
      <c r="L212" s="188"/>
      <c r="M212" s="193"/>
      <c r="N212" s="194"/>
      <c r="O212" s="194"/>
      <c r="P212" s="194"/>
      <c r="Q212" s="194"/>
      <c r="R212" s="194"/>
      <c r="S212" s="194"/>
      <c r="T212" s="195"/>
      <c r="AT212" s="189" t="s">
        <v>146</v>
      </c>
      <c r="AU212" s="189" t="s">
        <v>89</v>
      </c>
      <c r="AV212" s="14" t="s">
        <v>89</v>
      </c>
      <c r="AW212" s="14" t="s">
        <v>33</v>
      </c>
      <c r="AX212" s="14" t="s">
        <v>78</v>
      </c>
      <c r="AY212" s="189" t="s">
        <v>136</v>
      </c>
    </row>
    <row r="213" spans="2:51" s="14" customFormat="1" ht="10.199999999999999">
      <c r="B213" s="188"/>
      <c r="D213" s="177" t="s">
        <v>146</v>
      </c>
      <c r="E213" s="189" t="s">
        <v>1</v>
      </c>
      <c r="F213" s="190" t="s">
        <v>1306</v>
      </c>
      <c r="H213" s="191">
        <v>8.82</v>
      </c>
      <c r="I213" s="192"/>
      <c r="L213" s="188"/>
      <c r="M213" s="193"/>
      <c r="N213" s="194"/>
      <c r="O213" s="194"/>
      <c r="P213" s="194"/>
      <c r="Q213" s="194"/>
      <c r="R213" s="194"/>
      <c r="S213" s="194"/>
      <c r="T213" s="195"/>
      <c r="AT213" s="189" t="s">
        <v>146</v>
      </c>
      <c r="AU213" s="189" t="s">
        <v>89</v>
      </c>
      <c r="AV213" s="14" t="s">
        <v>89</v>
      </c>
      <c r="AW213" s="14" t="s">
        <v>33</v>
      </c>
      <c r="AX213" s="14" t="s">
        <v>78</v>
      </c>
      <c r="AY213" s="189" t="s">
        <v>136</v>
      </c>
    </row>
    <row r="214" spans="2:51" s="14" customFormat="1" ht="10.199999999999999">
      <c r="B214" s="188"/>
      <c r="D214" s="177" t="s">
        <v>146</v>
      </c>
      <c r="E214" s="189" t="s">
        <v>1</v>
      </c>
      <c r="F214" s="190" t="s">
        <v>1307</v>
      </c>
      <c r="H214" s="191">
        <v>11.34</v>
      </c>
      <c r="I214" s="192"/>
      <c r="L214" s="188"/>
      <c r="M214" s="193"/>
      <c r="N214" s="194"/>
      <c r="O214" s="194"/>
      <c r="P214" s="194"/>
      <c r="Q214" s="194"/>
      <c r="R214" s="194"/>
      <c r="S214" s="194"/>
      <c r="T214" s="195"/>
      <c r="AT214" s="189" t="s">
        <v>146</v>
      </c>
      <c r="AU214" s="189" t="s">
        <v>89</v>
      </c>
      <c r="AV214" s="14" t="s">
        <v>89</v>
      </c>
      <c r="AW214" s="14" t="s">
        <v>33</v>
      </c>
      <c r="AX214" s="14" t="s">
        <v>78</v>
      </c>
      <c r="AY214" s="189" t="s">
        <v>136</v>
      </c>
    </row>
    <row r="215" spans="2:51" s="14" customFormat="1" ht="10.199999999999999">
      <c r="B215" s="188"/>
      <c r="D215" s="177" t="s">
        <v>146</v>
      </c>
      <c r="E215" s="189" t="s">
        <v>1</v>
      </c>
      <c r="F215" s="190" t="s">
        <v>1308</v>
      </c>
      <c r="H215" s="191">
        <v>15.12</v>
      </c>
      <c r="I215" s="192"/>
      <c r="L215" s="188"/>
      <c r="M215" s="193"/>
      <c r="N215" s="194"/>
      <c r="O215" s="194"/>
      <c r="P215" s="194"/>
      <c r="Q215" s="194"/>
      <c r="R215" s="194"/>
      <c r="S215" s="194"/>
      <c r="T215" s="195"/>
      <c r="AT215" s="189" t="s">
        <v>146</v>
      </c>
      <c r="AU215" s="189" t="s">
        <v>89</v>
      </c>
      <c r="AV215" s="14" t="s">
        <v>89</v>
      </c>
      <c r="AW215" s="14" t="s">
        <v>33</v>
      </c>
      <c r="AX215" s="14" t="s">
        <v>78</v>
      </c>
      <c r="AY215" s="189" t="s">
        <v>136</v>
      </c>
    </row>
    <row r="216" spans="2:51" s="14" customFormat="1" ht="10.199999999999999">
      <c r="B216" s="188"/>
      <c r="D216" s="177" t="s">
        <v>146</v>
      </c>
      <c r="E216" s="189" t="s">
        <v>1</v>
      </c>
      <c r="F216" s="190" t="s">
        <v>1309</v>
      </c>
      <c r="H216" s="191">
        <v>11.16</v>
      </c>
      <c r="I216" s="192"/>
      <c r="L216" s="188"/>
      <c r="M216" s="193"/>
      <c r="N216" s="194"/>
      <c r="O216" s="194"/>
      <c r="P216" s="194"/>
      <c r="Q216" s="194"/>
      <c r="R216" s="194"/>
      <c r="S216" s="194"/>
      <c r="T216" s="195"/>
      <c r="AT216" s="189" t="s">
        <v>146</v>
      </c>
      <c r="AU216" s="189" t="s">
        <v>89</v>
      </c>
      <c r="AV216" s="14" t="s">
        <v>89</v>
      </c>
      <c r="AW216" s="14" t="s">
        <v>33</v>
      </c>
      <c r="AX216" s="14" t="s">
        <v>78</v>
      </c>
      <c r="AY216" s="189" t="s">
        <v>136</v>
      </c>
    </row>
    <row r="217" spans="2:51" s="14" customFormat="1" ht="10.199999999999999">
      <c r="B217" s="188"/>
      <c r="D217" s="177" t="s">
        <v>146</v>
      </c>
      <c r="E217" s="189" t="s">
        <v>1</v>
      </c>
      <c r="F217" s="190" t="s">
        <v>1310</v>
      </c>
      <c r="H217" s="191">
        <v>16.2</v>
      </c>
      <c r="I217" s="192"/>
      <c r="L217" s="188"/>
      <c r="M217" s="193"/>
      <c r="N217" s="194"/>
      <c r="O217" s="194"/>
      <c r="P217" s="194"/>
      <c r="Q217" s="194"/>
      <c r="R217" s="194"/>
      <c r="S217" s="194"/>
      <c r="T217" s="195"/>
      <c r="AT217" s="189" t="s">
        <v>146</v>
      </c>
      <c r="AU217" s="189" t="s">
        <v>89</v>
      </c>
      <c r="AV217" s="14" t="s">
        <v>89</v>
      </c>
      <c r="AW217" s="14" t="s">
        <v>33</v>
      </c>
      <c r="AX217" s="14" t="s">
        <v>78</v>
      </c>
      <c r="AY217" s="189" t="s">
        <v>136</v>
      </c>
    </row>
    <row r="218" spans="2:51" s="14" customFormat="1" ht="10.199999999999999">
      <c r="B218" s="188"/>
      <c r="D218" s="177" t="s">
        <v>146</v>
      </c>
      <c r="E218" s="189" t="s">
        <v>1</v>
      </c>
      <c r="F218" s="190" t="s">
        <v>1311</v>
      </c>
      <c r="H218" s="191">
        <v>11.1</v>
      </c>
      <c r="I218" s="192"/>
      <c r="L218" s="188"/>
      <c r="M218" s="193"/>
      <c r="N218" s="194"/>
      <c r="O218" s="194"/>
      <c r="P218" s="194"/>
      <c r="Q218" s="194"/>
      <c r="R218" s="194"/>
      <c r="S218" s="194"/>
      <c r="T218" s="195"/>
      <c r="AT218" s="189" t="s">
        <v>146</v>
      </c>
      <c r="AU218" s="189" t="s">
        <v>89</v>
      </c>
      <c r="AV218" s="14" t="s">
        <v>89</v>
      </c>
      <c r="AW218" s="14" t="s">
        <v>33</v>
      </c>
      <c r="AX218" s="14" t="s">
        <v>78</v>
      </c>
      <c r="AY218" s="189" t="s">
        <v>136</v>
      </c>
    </row>
    <row r="219" spans="2:51" s="14" customFormat="1" ht="10.199999999999999">
      <c r="B219" s="188"/>
      <c r="D219" s="177" t="s">
        <v>146</v>
      </c>
      <c r="E219" s="189" t="s">
        <v>1</v>
      </c>
      <c r="F219" s="190" t="s">
        <v>1312</v>
      </c>
      <c r="H219" s="191">
        <v>10.175000000000001</v>
      </c>
      <c r="I219" s="192"/>
      <c r="L219" s="188"/>
      <c r="M219" s="193"/>
      <c r="N219" s="194"/>
      <c r="O219" s="194"/>
      <c r="P219" s="194"/>
      <c r="Q219" s="194"/>
      <c r="R219" s="194"/>
      <c r="S219" s="194"/>
      <c r="T219" s="195"/>
      <c r="AT219" s="189" t="s">
        <v>146</v>
      </c>
      <c r="AU219" s="189" t="s">
        <v>89</v>
      </c>
      <c r="AV219" s="14" t="s">
        <v>89</v>
      </c>
      <c r="AW219" s="14" t="s">
        <v>33</v>
      </c>
      <c r="AX219" s="14" t="s">
        <v>78</v>
      </c>
      <c r="AY219" s="189" t="s">
        <v>136</v>
      </c>
    </row>
    <row r="220" spans="2:51" s="16" customFormat="1" ht="10.199999999999999">
      <c r="B220" s="204"/>
      <c r="D220" s="177" t="s">
        <v>146</v>
      </c>
      <c r="E220" s="205" t="s">
        <v>1</v>
      </c>
      <c r="F220" s="206" t="s">
        <v>178</v>
      </c>
      <c r="H220" s="207">
        <v>970.505</v>
      </c>
      <c r="I220" s="208"/>
      <c r="L220" s="204"/>
      <c r="M220" s="209"/>
      <c r="N220" s="210"/>
      <c r="O220" s="210"/>
      <c r="P220" s="210"/>
      <c r="Q220" s="210"/>
      <c r="R220" s="210"/>
      <c r="S220" s="210"/>
      <c r="T220" s="211"/>
      <c r="AT220" s="205" t="s">
        <v>146</v>
      </c>
      <c r="AU220" s="205" t="s">
        <v>89</v>
      </c>
      <c r="AV220" s="16" t="s">
        <v>154</v>
      </c>
      <c r="AW220" s="16" t="s">
        <v>33</v>
      </c>
      <c r="AX220" s="16" t="s">
        <v>78</v>
      </c>
      <c r="AY220" s="205" t="s">
        <v>136</v>
      </c>
    </row>
    <row r="221" spans="2:51" s="13" customFormat="1" ht="10.199999999999999">
      <c r="B221" s="181"/>
      <c r="D221" s="177" t="s">
        <v>146</v>
      </c>
      <c r="E221" s="182" t="s">
        <v>1</v>
      </c>
      <c r="F221" s="183" t="s">
        <v>1313</v>
      </c>
      <c r="H221" s="182" t="s">
        <v>1</v>
      </c>
      <c r="I221" s="184"/>
      <c r="L221" s="181"/>
      <c r="M221" s="185"/>
      <c r="N221" s="186"/>
      <c r="O221" s="186"/>
      <c r="P221" s="186"/>
      <c r="Q221" s="186"/>
      <c r="R221" s="186"/>
      <c r="S221" s="186"/>
      <c r="T221" s="187"/>
      <c r="AT221" s="182" t="s">
        <v>146</v>
      </c>
      <c r="AU221" s="182" t="s">
        <v>89</v>
      </c>
      <c r="AV221" s="13" t="s">
        <v>86</v>
      </c>
      <c r="AW221" s="13" t="s">
        <v>33</v>
      </c>
      <c r="AX221" s="13" t="s">
        <v>78</v>
      </c>
      <c r="AY221" s="182" t="s">
        <v>136</v>
      </c>
    </row>
    <row r="222" spans="2:51" s="14" customFormat="1" ht="10.199999999999999">
      <c r="B222" s="188"/>
      <c r="D222" s="177" t="s">
        <v>146</v>
      </c>
      <c r="E222" s="189" t="s">
        <v>1</v>
      </c>
      <c r="F222" s="190" t="s">
        <v>1314</v>
      </c>
      <c r="H222" s="191">
        <v>0.72799999999999998</v>
      </c>
      <c r="I222" s="192"/>
      <c r="L222" s="188"/>
      <c r="M222" s="193"/>
      <c r="N222" s="194"/>
      <c r="O222" s="194"/>
      <c r="P222" s="194"/>
      <c r="Q222" s="194"/>
      <c r="R222" s="194"/>
      <c r="S222" s="194"/>
      <c r="T222" s="195"/>
      <c r="AT222" s="189" t="s">
        <v>146</v>
      </c>
      <c r="AU222" s="189" t="s">
        <v>89</v>
      </c>
      <c r="AV222" s="14" t="s">
        <v>89</v>
      </c>
      <c r="AW222" s="14" t="s">
        <v>33</v>
      </c>
      <c r="AX222" s="14" t="s">
        <v>78</v>
      </c>
      <c r="AY222" s="189" t="s">
        <v>136</v>
      </c>
    </row>
    <row r="223" spans="2:51" s="14" customFormat="1" ht="10.199999999999999">
      <c r="B223" s="188"/>
      <c r="D223" s="177" t="s">
        <v>146</v>
      </c>
      <c r="E223" s="189" t="s">
        <v>1</v>
      </c>
      <c r="F223" s="190" t="s">
        <v>1315</v>
      </c>
      <c r="H223" s="191">
        <v>0.72799999999999998</v>
      </c>
      <c r="I223" s="192"/>
      <c r="L223" s="188"/>
      <c r="M223" s="193"/>
      <c r="N223" s="194"/>
      <c r="O223" s="194"/>
      <c r="P223" s="194"/>
      <c r="Q223" s="194"/>
      <c r="R223" s="194"/>
      <c r="S223" s="194"/>
      <c r="T223" s="195"/>
      <c r="AT223" s="189" t="s">
        <v>146</v>
      </c>
      <c r="AU223" s="189" t="s">
        <v>89</v>
      </c>
      <c r="AV223" s="14" t="s">
        <v>89</v>
      </c>
      <c r="AW223" s="14" t="s">
        <v>33</v>
      </c>
      <c r="AX223" s="14" t="s">
        <v>78</v>
      </c>
      <c r="AY223" s="189" t="s">
        <v>136</v>
      </c>
    </row>
    <row r="224" spans="2:51" s="14" customFormat="1" ht="10.199999999999999">
      <c r="B224" s="188"/>
      <c r="D224" s="177" t="s">
        <v>146</v>
      </c>
      <c r="E224" s="189" t="s">
        <v>1</v>
      </c>
      <c r="F224" s="190" t="s">
        <v>1316</v>
      </c>
      <c r="H224" s="191">
        <v>0.67200000000000004</v>
      </c>
      <c r="I224" s="192"/>
      <c r="L224" s="188"/>
      <c r="M224" s="193"/>
      <c r="N224" s="194"/>
      <c r="O224" s="194"/>
      <c r="P224" s="194"/>
      <c r="Q224" s="194"/>
      <c r="R224" s="194"/>
      <c r="S224" s="194"/>
      <c r="T224" s="195"/>
      <c r="AT224" s="189" t="s">
        <v>146</v>
      </c>
      <c r="AU224" s="189" t="s">
        <v>89</v>
      </c>
      <c r="AV224" s="14" t="s">
        <v>89</v>
      </c>
      <c r="AW224" s="14" t="s">
        <v>33</v>
      </c>
      <c r="AX224" s="14" t="s">
        <v>78</v>
      </c>
      <c r="AY224" s="189" t="s">
        <v>136</v>
      </c>
    </row>
    <row r="225" spans="1:65" s="14" customFormat="1" ht="10.199999999999999">
      <c r="B225" s="188"/>
      <c r="D225" s="177" t="s">
        <v>146</v>
      </c>
      <c r="E225" s="189" t="s">
        <v>1</v>
      </c>
      <c r="F225" s="190" t="s">
        <v>1317</v>
      </c>
      <c r="H225" s="191">
        <v>0.67200000000000004</v>
      </c>
      <c r="I225" s="192"/>
      <c r="L225" s="188"/>
      <c r="M225" s="193"/>
      <c r="N225" s="194"/>
      <c r="O225" s="194"/>
      <c r="P225" s="194"/>
      <c r="Q225" s="194"/>
      <c r="R225" s="194"/>
      <c r="S225" s="194"/>
      <c r="T225" s="195"/>
      <c r="AT225" s="189" t="s">
        <v>146</v>
      </c>
      <c r="AU225" s="189" t="s">
        <v>89</v>
      </c>
      <c r="AV225" s="14" t="s">
        <v>89</v>
      </c>
      <c r="AW225" s="14" t="s">
        <v>33</v>
      </c>
      <c r="AX225" s="14" t="s">
        <v>78</v>
      </c>
      <c r="AY225" s="189" t="s">
        <v>136</v>
      </c>
    </row>
    <row r="226" spans="1:65" s="14" customFormat="1" ht="10.199999999999999">
      <c r="B226" s="188"/>
      <c r="D226" s="177" t="s">
        <v>146</v>
      </c>
      <c r="E226" s="189" t="s">
        <v>1</v>
      </c>
      <c r="F226" s="190" t="s">
        <v>1318</v>
      </c>
      <c r="H226" s="191">
        <v>0.56000000000000005</v>
      </c>
      <c r="I226" s="192"/>
      <c r="L226" s="188"/>
      <c r="M226" s="193"/>
      <c r="N226" s="194"/>
      <c r="O226" s="194"/>
      <c r="P226" s="194"/>
      <c r="Q226" s="194"/>
      <c r="R226" s="194"/>
      <c r="S226" s="194"/>
      <c r="T226" s="195"/>
      <c r="AT226" s="189" t="s">
        <v>146</v>
      </c>
      <c r="AU226" s="189" t="s">
        <v>89</v>
      </c>
      <c r="AV226" s="14" t="s">
        <v>89</v>
      </c>
      <c r="AW226" s="14" t="s">
        <v>33</v>
      </c>
      <c r="AX226" s="14" t="s">
        <v>78</v>
      </c>
      <c r="AY226" s="189" t="s">
        <v>136</v>
      </c>
    </row>
    <row r="227" spans="1:65" s="16" customFormat="1" ht="10.199999999999999">
      <c r="B227" s="204"/>
      <c r="D227" s="177" t="s">
        <v>146</v>
      </c>
      <c r="E227" s="205" t="s">
        <v>1</v>
      </c>
      <c r="F227" s="206" t="s">
        <v>178</v>
      </c>
      <c r="H227" s="207">
        <v>3.36</v>
      </c>
      <c r="I227" s="208"/>
      <c r="L227" s="204"/>
      <c r="M227" s="209"/>
      <c r="N227" s="210"/>
      <c r="O227" s="210"/>
      <c r="P227" s="210"/>
      <c r="Q227" s="210"/>
      <c r="R227" s="210"/>
      <c r="S227" s="210"/>
      <c r="T227" s="211"/>
      <c r="AT227" s="205" t="s">
        <v>146</v>
      </c>
      <c r="AU227" s="205" t="s">
        <v>89</v>
      </c>
      <c r="AV227" s="16" t="s">
        <v>154</v>
      </c>
      <c r="AW227" s="16" t="s">
        <v>33</v>
      </c>
      <c r="AX227" s="16" t="s">
        <v>78</v>
      </c>
      <c r="AY227" s="205" t="s">
        <v>136</v>
      </c>
    </row>
    <row r="228" spans="1:65" s="13" customFormat="1" ht="10.199999999999999">
      <c r="B228" s="181"/>
      <c r="D228" s="177" t="s">
        <v>146</v>
      </c>
      <c r="E228" s="182" t="s">
        <v>1</v>
      </c>
      <c r="F228" s="183" t="s">
        <v>1319</v>
      </c>
      <c r="H228" s="182" t="s">
        <v>1</v>
      </c>
      <c r="I228" s="184"/>
      <c r="L228" s="181"/>
      <c r="M228" s="185"/>
      <c r="N228" s="186"/>
      <c r="O228" s="186"/>
      <c r="P228" s="186"/>
      <c r="Q228" s="186"/>
      <c r="R228" s="186"/>
      <c r="S228" s="186"/>
      <c r="T228" s="187"/>
      <c r="AT228" s="182" t="s">
        <v>146</v>
      </c>
      <c r="AU228" s="182" t="s">
        <v>89</v>
      </c>
      <c r="AV228" s="13" t="s">
        <v>86</v>
      </c>
      <c r="AW228" s="13" t="s">
        <v>33</v>
      </c>
      <c r="AX228" s="13" t="s">
        <v>78</v>
      </c>
      <c r="AY228" s="182" t="s">
        <v>136</v>
      </c>
    </row>
    <row r="229" spans="1:65" s="14" customFormat="1" ht="10.199999999999999">
      <c r="B229" s="188"/>
      <c r="D229" s="177" t="s">
        <v>146</v>
      </c>
      <c r="E229" s="189" t="s">
        <v>1</v>
      </c>
      <c r="F229" s="190" t="s">
        <v>1320</v>
      </c>
      <c r="H229" s="191">
        <v>0.98</v>
      </c>
      <c r="I229" s="192"/>
      <c r="L229" s="188"/>
      <c r="M229" s="193"/>
      <c r="N229" s="194"/>
      <c r="O229" s="194"/>
      <c r="P229" s="194"/>
      <c r="Q229" s="194"/>
      <c r="R229" s="194"/>
      <c r="S229" s="194"/>
      <c r="T229" s="195"/>
      <c r="AT229" s="189" t="s">
        <v>146</v>
      </c>
      <c r="AU229" s="189" t="s">
        <v>89</v>
      </c>
      <c r="AV229" s="14" t="s">
        <v>89</v>
      </c>
      <c r="AW229" s="14" t="s">
        <v>33</v>
      </c>
      <c r="AX229" s="14" t="s">
        <v>78</v>
      </c>
      <c r="AY229" s="189" t="s">
        <v>136</v>
      </c>
    </row>
    <row r="230" spans="1:65" s="16" customFormat="1" ht="10.199999999999999">
      <c r="B230" s="204"/>
      <c r="D230" s="177" t="s">
        <v>146</v>
      </c>
      <c r="E230" s="205" t="s">
        <v>1</v>
      </c>
      <c r="F230" s="206" t="s">
        <v>178</v>
      </c>
      <c r="H230" s="207">
        <v>0.98</v>
      </c>
      <c r="I230" s="208"/>
      <c r="L230" s="204"/>
      <c r="M230" s="209"/>
      <c r="N230" s="210"/>
      <c r="O230" s="210"/>
      <c r="P230" s="210"/>
      <c r="Q230" s="210"/>
      <c r="R230" s="210"/>
      <c r="S230" s="210"/>
      <c r="T230" s="211"/>
      <c r="AT230" s="205" t="s">
        <v>146</v>
      </c>
      <c r="AU230" s="205" t="s">
        <v>89</v>
      </c>
      <c r="AV230" s="16" t="s">
        <v>154</v>
      </c>
      <c r="AW230" s="16" t="s">
        <v>33</v>
      </c>
      <c r="AX230" s="16" t="s">
        <v>78</v>
      </c>
      <c r="AY230" s="205" t="s">
        <v>136</v>
      </c>
    </row>
    <row r="231" spans="1:65" s="15" customFormat="1" ht="10.199999999999999">
      <c r="B231" s="196"/>
      <c r="D231" s="177" t="s">
        <v>146</v>
      </c>
      <c r="E231" s="197" t="s">
        <v>1</v>
      </c>
      <c r="F231" s="198" t="s">
        <v>149</v>
      </c>
      <c r="H231" s="199">
        <v>974.84500000000003</v>
      </c>
      <c r="I231" s="200"/>
      <c r="L231" s="196"/>
      <c r="M231" s="201"/>
      <c r="N231" s="202"/>
      <c r="O231" s="202"/>
      <c r="P231" s="202"/>
      <c r="Q231" s="202"/>
      <c r="R231" s="202"/>
      <c r="S231" s="202"/>
      <c r="T231" s="203"/>
      <c r="AT231" s="197" t="s">
        <v>146</v>
      </c>
      <c r="AU231" s="197" t="s">
        <v>89</v>
      </c>
      <c r="AV231" s="15" t="s">
        <v>142</v>
      </c>
      <c r="AW231" s="15" t="s">
        <v>33</v>
      </c>
      <c r="AX231" s="15" t="s">
        <v>78</v>
      </c>
      <c r="AY231" s="197" t="s">
        <v>136</v>
      </c>
    </row>
    <row r="232" spans="1:65" s="14" customFormat="1" ht="10.199999999999999">
      <c r="B232" s="188"/>
      <c r="D232" s="177" t="s">
        <v>146</v>
      </c>
      <c r="E232" s="189" t="s">
        <v>1</v>
      </c>
      <c r="F232" s="190" t="s">
        <v>1321</v>
      </c>
      <c r="H232" s="191">
        <v>974.8</v>
      </c>
      <c r="I232" s="192"/>
      <c r="L232" s="188"/>
      <c r="M232" s="193"/>
      <c r="N232" s="194"/>
      <c r="O232" s="194"/>
      <c r="P232" s="194"/>
      <c r="Q232" s="194"/>
      <c r="R232" s="194"/>
      <c r="S232" s="194"/>
      <c r="T232" s="195"/>
      <c r="AT232" s="189" t="s">
        <v>146</v>
      </c>
      <c r="AU232" s="189" t="s">
        <v>89</v>
      </c>
      <c r="AV232" s="14" t="s">
        <v>89</v>
      </c>
      <c r="AW232" s="14" t="s">
        <v>33</v>
      </c>
      <c r="AX232" s="14" t="s">
        <v>86</v>
      </c>
      <c r="AY232" s="189" t="s">
        <v>136</v>
      </c>
    </row>
    <row r="233" spans="1:65" s="2" customFormat="1" ht="16.5" customHeight="1">
      <c r="A233" s="33"/>
      <c r="B233" s="162"/>
      <c r="C233" s="163" t="s">
        <v>230</v>
      </c>
      <c r="D233" s="163" t="s">
        <v>138</v>
      </c>
      <c r="E233" s="164" t="s">
        <v>339</v>
      </c>
      <c r="F233" s="165" t="s">
        <v>340</v>
      </c>
      <c r="G233" s="166" t="s">
        <v>256</v>
      </c>
      <c r="H233" s="167">
        <v>159</v>
      </c>
      <c r="I233" s="168"/>
      <c r="J233" s="169">
        <f>ROUND(I233*H233,2)</f>
        <v>0</v>
      </c>
      <c r="K233" s="170"/>
      <c r="L233" s="34"/>
      <c r="M233" s="171" t="s">
        <v>1</v>
      </c>
      <c r="N233" s="172" t="s">
        <v>43</v>
      </c>
      <c r="O233" s="59"/>
      <c r="P233" s="173">
        <f>O233*H233</f>
        <v>0</v>
      </c>
      <c r="Q233" s="173">
        <v>0</v>
      </c>
      <c r="R233" s="173">
        <f>Q233*H233</f>
        <v>0</v>
      </c>
      <c r="S233" s="173">
        <v>0</v>
      </c>
      <c r="T233" s="174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5" t="s">
        <v>142</v>
      </c>
      <c r="AT233" s="175" t="s">
        <v>138</v>
      </c>
      <c r="AU233" s="175" t="s">
        <v>89</v>
      </c>
      <c r="AY233" s="18" t="s">
        <v>136</v>
      </c>
      <c r="BE233" s="176">
        <f>IF(N233="základní",J233,0)</f>
        <v>0</v>
      </c>
      <c r="BF233" s="176">
        <f>IF(N233="snížená",J233,0)</f>
        <v>0</v>
      </c>
      <c r="BG233" s="176">
        <f>IF(N233="zákl. přenesená",J233,0)</f>
        <v>0</v>
      </c>
      <c r="BH233" s="176">
        <f>IF(N233="sníž. přenesená",J233,0)</f>
        <v>0</v>
      </c>
      <c r="BI233" s="176">
        <f>IF(N233="nulová",J233,0)</f>
        <v>0</v>
      </c>
      <c r="BJ233" s="18" t="s">
        <v>86</v>
      </c>
      <c r="BK233" s="176">
        <f>ROUND(I233*H233,2)</f>
        <v>0</v>
      </c>
      <c r="BL233" s="18" t="s">
        <v>142</v>
      </c>
      <c r="BM233" s="175" t="s">
        <v>1322</v>
      </c>
    </row>
    <row r="234" spans="1:65" s="2" customFormat="1" ht="19.2">
      <c r="A234" s="33"/>
      <c r="B234" s="34"/>
      <c r="C234" s="33"/>
      <c r="D234" s="177" t="s">
        <v>144</v>
      </c>
      <c r="E234" s="33"/>
      <c r="F234" s="178" t="s">
        <v>342</v>
      </c>
      <c r="G234" s="33"/>
      <c r="H234" s="33"/>
      <c r="I234" s="97"/>
      <c r="J234" s="33"/>
      <c r="K234" s="33"/>
      <c r="L234" s="34"/>
      <c r="M234" s="179"/>
      <c r="N234" s="180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144</v>
      </c>
      <c r="AU234" s="18" t="s">
        <v>89</v>
      </c>
    </row>
    <row r="235" spans="1:65" s="13" customFormat="1" ht="10.199999999999999">
      <c r="B235" s="181"/>
      <c r="D235" s="177" t="s">
        <v>146</v>
      </c>
      <c r="E235" s="182" t="s">
        <v>1</v>
      </c>
      <c r="F235" s="183" t="s">
        <v>1233</v>
      </c>
      <c r="H235" s="182" t="s">
        <v>1</v>
      </c>
      <c r="I235" s="184"/>
      <c r="L235" s="181"/>
      <c r="M235" s="185"/>
      <c r="N235" s="186"/>
      <c r="O235" s="186"/>
      <c r="P235" s="186"/>
      <c r="Q235" s="186"/>
      <c r="R235" s="186"/>
      <c r="S235" s="186"/>
      <c r="T235" s="187"/>
      <c r="AT235" s="182" t="s">
        <v>146</v>
      </c>
      <c r="AU235" s="182" t="s">
        <v>89</v>
      </c>
      <c r="AV235" s="13" t="s">
        <v>86</v>
      </c>
      <c r="AW235" s="13" t="s">
        <v>33</v>
      </c>
      <c r="AX235" s="13" t="s">
        <v>78</v>
      </c>
      <c r="AY235" s="182" t="s">
        <v>136</v>
      </c>
    </row>
    <row r="236" spans="1:65" s="14" customFormat="1" ht="10.199999999999999">
      <c r="B236" s="188"/>
      <c r="D236" s="177" t="s">
        <v>146</v>
      </c>
      <c r="E236" s="189" t="s">
        <v>1</v>
      </c>
      <c r="F236" s="190" t="s">
        <v>1323</v>
      </c>
      <c r="H236" s="191">
        <v>48</v>
      </c>
      <c r="I236" s="192"/>
      <c r="L236" s="188"/>
      <c r="M236" s="193"/>
      <c r="N236" s="194"/>
      <c r="O236" s="194"/>
      <c r="P236" s="194"/>
      <c r="Q236" s="194"/>
      <c r="R236" s="194"/>
      <c r="S236" s="194"/>
      <c r="T236" s="195"/>
      <c r="AT236" s="189" t="s">
        <v>146</v>
      </c>
      <c r="AU236" s="189" t="s">
        <v>89</v>
      </c>
      <c r="AV236" s="14" t="s">
        <v>89</v>
      </c>
      <c r="AW236" s="14" t="s">
        <v>33</v>
      </c>
      <c r="AX236" s="14" t="s">
        <v>78</v>
      </c>
      <c r="AY236" s="189" t="s">
        <v>136</v>
      </c>
    </row>
    <row r="237" spans="1:65" s="14" customFormat="1" ht="10.199999999999999">
      <c r="B237" s="188"/>
      <c r="D237" s="177" t="s">
        <v>146</v>
      </c>
      <c r="E237" s="189" t="s">
        <v>1</v>
      </c>
      <c r="F237" s="190" t="s">
        <v>1324</v>
      </c>
      <c r="H237" s="191">
        <v>51</v>
      </c>
      <c r="I237" s="192"/>
      <c r="L237" s="188"/>
      <c r="M237" s="193"/>
      <c r="N237" s="194"/>
      <c r="O237" s="194"/>
      <c r="P237" s="194"/>
      <c r="Q237" s="194"/>
      <c r="R237" s="194"/>
      <c r="S237" s="194"/>
      <c r="T237" s="195"/>
      <c r="AT237" s="189" t="s">
        <v>146</v>
      </c>
      <c r="AU237" s="189" t="s">
        <v>89</v>
      </c>
      <c r="AV237" s="14" t="s">
        <v>89</v>
      </c>
      <c r="AW237" s="14" t="s">
        <v>33</v>
      </c>
      <c r="AX237" s="14" t="s">
        <v>78</v>
      </c>
      <c r="AY237" s="189" t="s">
        <v>136</v>
      </c>
    </row>
    <row r="238" spans="1:65" s="14" customFormat="1" ht="10.199999999999999">
      <c r="B238" s="188"/>
      <c r="D238" s="177" t="s">
        <v>146</v>
      </c>
      <c r="E238" s="189" t="s">
        <v>1</v>
      </c>
      <c r="F238" s="190" t="s">
        <v>1325</v>
      </c>
      <c r="H238" s="191">
        <v>60</v>
      </c>
      <c r="I238" s="192"/>
      <c r="L238" s="188"/>
      <c r="M238" s="193"/>
      <c r="N238" s="194"/>
      <c r="O238" s="194"/>
      <c r="P238" s="194"/>
      <c r="Q238" s="194"/>
      <c r="R238" s="194"/>
      <c r="S238" s="194"/>
      <c r="T238" s="195"/>
      <c r="AT238" s="189" t="s">
        <v>146</v>
      </c>
      <c r="AU238" s="189" t="s">
        <v>89</v>
      </c>
      <c r="AV238" s="14" t="s">
        <v>89</v>
      </c>
      <c r="AW238" s="14" t="s">
        <v>33</v>
      </c>
      <c r="AX238" s="14" t="s">
        <v>78</v>
      </c>
      <c r="AY238" s="189" t="s">
        <v>136</v>
      </c>
    </row>
    <row r="239" spans="1:65" s="15" customFormat="1" ht="10.199999999999999">
      <c r="B239" s="196"/>
      <c r="D239" s="177" t="s">
        <v>146</v>
      </c>
      <c r="E239" s="197" t="s">
        <v>1</v>
      </c>
      <c r="F239" s="198" t="s">
        <v>149</v>
      </c>
      <c r="H239" s="199">
        <v>159</v>
      </c>
      <c r="I239" s="200"/>
      <c r="L239" s="196"/>
      <c r="M239" s="201"/>
      <c r="N239" s="202"/>
      <c r="O239" s="202"/>
      <c r="P239" s="202"/>
      <c r="Q239" s="202"/>
      <c r="R239" s="202"/>
      <c r="S239" s="202"/>
      <c r="T239" s="203"/>
      <c r="AT239" s="197" t="s">
        <v>146</v>
      </c>
      <c r="AU239" s="197" t="s">
        <v>89</v>
      </c>
      <c r="AV239" s="15" t="s">
        <v>142</v>
      </c>
      <c r="AW239" s="15" t="s">
        <v>33</v>
      </c>
      <c r="AX239" s="15" t="s">
        <v>86</v>
      </c>
      <c r="AY239" s="197" t="s">
        <v>136</v>
      </c>
    </row>
    <row r="240" spans="1:65" s="2" customFormat="1" ht="16.5" customHeight="1">
      <c r="A240" s="33"/>
      <c r="B240" s="162"/>
      <c r="C240" s="163" t="s">
        <v>236</v>
      </c>
      <c r="D240" s="163" t="s">
        <v>138</v>
      </c>
      <c r="E240" s="164" t="s">
        <v>361</v>
      </c>
      <c r="F240" s="165" t="s">
        <v>362</v>
      </c>
      <c r="G240" s="166" t="s">
        <v>141</v>
      </c>
      <c r="H240" s="167">
        <v>1950.5</v>
      </c>
      <c r="I240" s="168"/>
      <c r="J240" s="169">
        <f>ROUND(I240*H240,2)</f>
        <v>0</v>
      </c>
      <c r="K240" s="170"/>
      <c r="L240" s="34"/>
      <c r="M240" s="171" t="s">
        <v>1</v>
      </c>
      <c r="N240" s="172" t="s">
        <v>43</v>
      </c>
      <c r="O240" s="59"/>
      <c r="P240" s="173">
        <f>O240*H240</f>
        <v>0</v>
      </c>
      <c r="Q240" s="173">
        <v>8.4000000000000003E-4</v>
      </c>
      <c r="R240" s="173">
        <f>Q240*H240</f>
        <v>1.63842</v>
      </c>
      <c r="S240" s="173">
        <v>0</v>
      </c>
      <c r="T240" s="174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5" t="s">
        <v>142</v>
      </c>
      <c r="AT240" s="175" t="s">
        <v>138</v>
      </c>
      <c r="AU240" s="175" t="s">
        <v>89</v>
      </c>
      <c r="AY240" s="18" t="s">
        <v>136</v>
      </c>
      <c r="BE240" s="176">
        <f>IF(N240="základní",J240,0)</f>
        <v>0</v>
      </c>
      <c r="BF240" s="176">
        <f>IF(N240="snížená",J240,0)</f>
        <v>0</v>
      </c>
      <c r="BG240" s="176">
        <f>IF(N240="zákl. přenesená",J240,0)</f>
        <v>0</v>
      </c>
      <c r="BH240" s="176">
        <f>IF(N240="sníž. přenesená",J240,0)</f>
        <v>0</v>
      </c>
      <c r="BI240" s="176">
        <f>IF(N240="nulová",J240,0)</f>
        <v>0</v>
      </c>
      <c r="BJ240" s="18" t="s">
        <v>86</v>
      </c>
      <c r="BK240" s="176">
        <f>ROUND(I240*H240,2)</f>
        <v>0</v>
      </c>
      <c r="BL240" s="18" t="s">
        <v>142</v>
      </c>
      <c r="BM240" s="175" t="s">
        <v>1326</v>
      </c>
    </row>
    <row r="241" spans="1:51" s="2" customFormat="1" ht="10.199999999999999">
      <c r="A241" s="33"/>
      <c r="B241" s="34"/>
      <c r="C241" s="33"/>
      <c r="D241" s="177" t="s">
        <v>144</v>
      </c>
      <c r="E241" s="33"/>
      <c r="F241" s="178" t="s">
        <v>364</v>
      </c>
      <c r="G241" s="33"/>
      <c r="H241" s="33"/>
      <c r="I241" s="97"/>
      <c r="J241" s="33"/>
      <c r="K241" s="33"/>
      <c r="L241" s="34"/>
      <c r="M241" s="179"/>
      <c r="N241" s="180"/>
      <c r="O241" s="59"/>
      <c r="P241" s="59"/>
      <c r="Q241" s="59"/>
      <c r="R241" s="59"/>
      <c r="S241" s="59"/>
      <c r="T241" s="60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144</v>
      </c>
      <c r="AU241" s="18" t="s">
        <v>89</v>
      </c>
    </row>
    <row r="242" spans="1:51" s="13" customFormat="1" ht="10.199999999999999">
      <c r="B242" s="181"/>
      <c r="D242" s="177" t="s">
        <v>146</v>
      </c>
      <c r="E242" s="182" t="s">
        <v>1</v>
      </c>
      <c r="F242" s="183" t="s">
        <v>1256</v>
      </c>
      <c r="H242" s="182" t="s">
        <v>1</v>
      </c>
      <c r="I242" s="184"/>
      <c r="L242" s="181"/>
      <c r="M242" s="185"/>
      <c r="N242" s="186"/>
      <c r="O242" s="186"/>
      <c r="P242" s="186"/>
      <c r="Q242" s="186"/>
      <c r="R242" s="186"/>
      <c r="S242" s="186"/>
      <c r="T242" s="187"/>
      <c r="AT242" s="182" t="s">
        <v>146</v>
      </c>
      <c r="AU242" s="182" t="s">
        <v>89</v>
      </c>
      <c r="AV242" s="13" t="s">
        <v>86</v>
      </c>
      <c r="AW242" s="13" t="s">
        <v>33</v>
      </c>
      <c r="AX242" s="13" t="s">
        <v>78</v>
      </c>
      <c r="AY242" s="182" t="s">
        <v>136</v>
      </c>
    </row>
    <row r="243" spans="1:51" s="14" customFormat="1" ht="10.199999999999999">
      <c r="B243" s="188"/>
      <c r="D243" s="177" t="s">
        <v>146</v>
      </c>
      <c r="E243" s="189" t="s">
        <v>1</v>
      </c>
      <c r="F243" s="190" t="s">
        <v>1327</v>
      </c>
      <c r="H243" s="191">
        <v>15</v>
      </c>
      <c r="I243" s="192"/>
      <c r="L243" s="188"/>
      <c r="M243" s="193"/>
      <c r="N243" s="194"/>
      <c r="O243" s="194"/>
      <c r="P243" s="194"/>
      <c r="Q243" s="194"/>
      <c r="R243" s="194"/>
      <c r="S243" s="194"/>
      <c r="T243" s="195"/>
      <c r="AT243" s="189" t="s">
        <v>146</v>
      </c>
      <c r="AU243" s="189" t="s">
        <v>89</v>
      </c>
      <c r="AV243" s="14" t="s">
        <v>89</v>
      </c>
      <c r="AW243" s="14" t="s">
        <v>33</v>
      </c>
      <c r="AX243" s="14" t="s">
        <v>78</v>
      </c>
      <c r="AY243" s="189" t="s">
        <v>136</v>
      </c>
    </row>
    <row r="244" spans="1:51" s="14" customFormat="1" ht="10.199999999999999">
      <c r="B244" s="188"/>
      <c r="D244" s="177" t="s">
        <v>146</v>
      </c>
      <c r="E244" s="189" t="s">
        <v>1</v>
      </c>
      <c r="F244" s="190" t="s">
        <v>1328</v>
      </c>
      <c r="H244" s="191">
        <v>15</v>
      </c>
      <c r="I244" s="192"/>
      <c r="L244" s="188"/>
      <c r="M244" s="193"/>
      <c r="N244" s="194"/>
      <c r="O244" s="194"/>
      <c r="P244" s="194"/>
      <c r="Q244" s="194"/>
      <c r="R244" s="194"/>
      <c r="S244" s="194"/>
      <c r="T244" s="195"/>
      <c r="AT244" s="189" t="s">
        <v>146</v>
      </c>
      <c r="AU244" s="189" t="s">
        <v>89</v>
      </c>
      <c r="AV244" s="14" t="s">
        <v>89</v>
      </c>
      <c r="AW244" s="14" t="s">
        <v>33</v>
      </c>
      <c r="AX244" s="14" t="s">
        <v>78</v>
      </c>
      <c r="AY244" s="189" t="s">
        <v>136</v>
      </c>
    </row>
    <row r="245" spans="1:51" s="14" customFormat="1" ht="10.199999999999999">
      <c r="B245" s="188"/>
      <c r="D245" s="177" t="s">
        <v>146</v>
      </c>
      <c r="E245" s="189" t="s">
        <v>1</v>
      </c>
      <c r="F245" s="190" t="s">
        <v>1329</v>
      </c>
      <c r="H245" s="191">
        <v>10.5</v>
      </c>
      <c r="I245" s="192"/>
      <c r="L245" s="188"/>
      <c r="M245" s="193"/>
      <c r="N245" s="194"/>
      <c r="O245" s="194"/>
      <c r="P245" s="194"/>
      <c r="Q245" s="194"/>
      <c r="R245" s="194"/>
      <c r="S245" s="194"/>
      <c r="T245" s="195"/>
      <c r="AT245" s="189" t="s">
        <v>146</v>
      </c>
      <c r="AU245" s="189" t="s">
        <v>89</v>
      </c>
      <c r="AV245" s="14" t="s">
        <v>89</v>
      </c>
      <c r="AW245" s="14" t="s">
        <v>33</v>
      </c>
      <c r="AX245" s="14" t="s">
        <v>78</v>
      </c>
      <c r="AY245" s="189" t="s">
        <v>136</v>
      </c>
    </row>
    <row r="246" spans="1:51" s="14" customFormat="1" ht="10.199999999999999">
      <c r="B246" s="188"/>
      <c r="D246" s="177" t="s">
        <v>146</v>
      </c>
      <c r="E246" s="189" t="s">
        <v>1</v>
      </c>
      <c r="F246" s="190" t="s">
        <v>1330</v>
      </c>
      <c r="H246" s="191">
        <v>19.5</v>
      </c>
      <c r="I246" s="192"/>
      <c r="L246" s="188"/>
      <c r="M246" s="193"/>
      <c r="N246" s="194"/>
      <c r="O246" s="194"/>
      <c r="P246" s="194"/>
      <c r="Q246" s="194"/>
      <c r="R246" s="194"/>
      <c r="S246" s="194"/>
      <c r="T246" s="195"/>
      <c r="AT246" s="189" t="s">
        <v>146</v>
      </c>
      <c r="AU246" s="189" t="s">
        <v>89</v>
      </c>
      <c r="AV246" s="14" t="s">
        <v>89</v>
      </c>
      <c r="AW246" s="14" t="s">
        <v>33</v>
      </c>
      <c r="AX246" s="14" t="s">
        <v>78</v>
      </c>
      <c r="AY246" s="189" t="s">
        <v>136</v>
      </c>
    </row>
    <row r="247" spans="1:51" s="14" customFormat="1" ht="10.199999999999999">
      <c r="B247" s="188"/>
      <c r="D247" s="177" t="s">
        <v>146</v>
      </c>
      <c r="E247" s="189" t="s">
        <v>1</v>
      </c>
      <c r="F247" s="190" t="s">
        <v>1331</v>
      </c>
      <c r="H247" s="191">
        <v>25.6</v>
      </c>
      <c r="I247" s="192"/>
      <c r="L247" s="188"/>
      <c r="M247" s="193"/>
      <c r="N247" s="194"/>
      <c r="O247" s="194"/>
      <c r="P247" s="194"/>
      <c r="Q247" s="194"/>
      <c r="R247" s="194"/>
      <c r="S247" s="194"/>
      <c r="T247" s="195"/>
      <c r="AT247" s="189" t="s">
        <v>146</v>
      </c>
      <c r="AU247" s="189" t="s">
        <v>89</v>
      </c>
      <c r="AV247" s="14" t="s">
        <v>89</v>
      </c>
      <c r="AW247" s="14" t="s">
        <v>33</v>
      </c>
      <c r="AX247" s="14" t="s">
        <v>78</v>
      </c>
      <c r="AY247" s="189" t="s">
        <v>136</v>
      </c>
    </row>
    <row r="248" spans="1:51" s="14" customFormat="1" ht="10.199999999999999">
      <c r="B248" s="188"/>
      <c r="D248" s="177" t="s">
        <v>146</v>
      </c>
      <c r="E248" s="189" t="s">
        <v>1</v>
      </c>
      <c r="F248" s="190" t="s">
        <v>1332</v>
      </c>
      <c r="H248" s="191">
        <v>42</v>
      </c>
      <c r="I248" s="192"/>
      <c r="L248" s="188"/>
      <c r="M248" s="193"/>
      <c r="N248" s="194"/>
      <c r="O248" s="194"/>
      <c r="P248" s="194"/>
      <c r="Q248" s="194"/>
      <c r="R248" s="194"/>
      <c r="S248" s="194"/>
      <c r="T248" s="195"/>
      <c r="AT248" s="189" t="s">
        <v>146</v>
      </c>
      <c r="AU248" s="189" t="s">
        <v>89</v>
      </c>
      <c r="AV248" s="14" t="s">
        <v>89</v>
      </c>
      <c r="AW248" s="14" t="s">
        <v>33</v>
      </c>
      <c r="AX248" s="14" t="s">
        <v>78</v>
      </c>
      <c r="AY248" s="189" t="s">
        <v>136</v>
      </c>
    </row>
    <row r="249" spans="1:51" s="14" customFormat="1" ht="10.199999999999999">
      <c r="B249" s="188"/>
      <c r="D249" s="177" t="s">
        <v>146</v>
      </c>
      <c r="E249" s="189" t="s">
        <v>1</v>
      </c>
      <c r="F249" s="190" t="s">
        <v>1333</v>
      </c>
      <c r="H249" s="191">
        <v>52.5</v>
      </c>
      <c r="I249" s="192"/>
      <c r="L249" s="188"/>
      <c r="M249" s="193"/>
      <c r="N249" s="194"/>
      <c r="O249" s="194"/>
      <c r="P249" s="194"/>
      <c r="Q249" s="194"/>
      <c r="R249" s="194"/>
      <c r="S249" s="194"/>
      <c r="T249" s="195"/>
      <c r="AT249" s="189" t="s">
        <v>146</v>
      </c>
      <c r="AU249" s="189" t="s">
        <v>89</v>
      </c>
      <c r="AV249" s="14" t="s">
        <v>89</v>
      </c>
      <c r="AW249" s="14" t="s">
        <v>33</v>
      </c>
      <c r="AX249" s="14" t="s">
        <v>78</v>
      </c>
      <c r="AY249" s="189" t="s">
        <v>136</v>
      </c>
    </row>
    <row r="250" spans="1:51" s="14" customFormat="1" ht="10.199999999999999">
      <c r="B250" s="188"/>
      <c r="D250" s="177" t="s">
        <v>146</v>
      </c>
      <c r="E250" s="189" t="s">
        <v>1</v>
      </c>
      <c r="F250" s="190" t="s">
        <v>1334</v>
      </c>
      <c r="H250" s="191">
        <v>62.4</v>
      </c>
      <c r="I250" s="192"/>
      <c r="L250" s="188"/>
      <c r="M250" s="193"/>
      <c r="N250" s="194"/>
      <c r="O250" s="194"/>
      <c r="P250" s="194"/>
      <c r="Q250" s="194"/>
      <c r="R250" s="194"/>
      <c r="S250" s="194"/>
      <c r="T250" s="195"/>
      <c r="AT250" s="189" t="s">
        <v>146</v>
      </c>
      <c r="AU250" s="189" t="s">
        <v>89</v>
      </c>
      <c r="AV250" s="14" t="s">
        <v>89</v>
      </c>
      <c r="AW250" s="14" t="s">
        <v>33</v>
      </c>
      <c r="AX250" s="14" t="s">
        <v>78</v>
      </c>
      <c r="AY250" s="189" t="s">
        <v>136</v>
      </c>
    </row>
    <row r="251" spans="1:51" s="14" customFormat="1" ht="10.199999999999999">
      <c r="B251" s="188"/>
      <c r="D251" s="177" t="s">
        <v>146</v>
      </c>
      <c r="E251" s="189" t="s">
        <v>1</v>
      </c>
      <c r="F251" s="190" t="s">
        <v>1335</v>
      </c>
      <c r="H251" s="191">
        <v>19.2</v>
      </c>
      <c r="I251" s="192"/>
      <c r="L251" s="188"/>
      <c r="M251" s="193"/>
      <c r="N251" s="194"/>
      <c r="O251" s="194"/>
      <c r="P251" s="194"/>
      <c r="Q251" s="194"/>
      <c r="R251" s="194"/>
      <c r="S251" s="194"/>
      <c r="T251" s="195"/>
      <c r="AT251" s="189" t="s">
        <v>146</v>
      </c>
      <c r="AU251" s="189" t="s">
        <v>89</v>
      </c>
      <c r="AV251" s="14" t="s">
        <v>89</v>
      </c>
      <c r="AW251" s="14" t="s">
        <v>33</v>
      </c>
      <c r="AX251" s="14" t="s">
        <v>78</v>
      </c>
      <c r="AY251" s="189" t="s">
        <v>136</v>
      </c>
    </row>
    <row r="252" spans="1:51" s="14" customFormat="1" ht="10.199999999999999">
      <c r="B252" s="188"/>
      <c r="D252" s="177" t="s">
        <v>146</v>
      </c>
      <c r="E252" s="189" t="s">
        <v>1</v>
      </c>
      <c r="F252" s="190" t="s">
        <v>1336</v>
      </c>
      <c r="H252" s="191">
        <v>59.52</v>
      </c>
      <c r="I252" s="192"/>
      <c r="L252" s="188"/>
      <c r="M252" s="193"/>
      <c r="N252" s="194"/>
      <c r="O252" s="194"/>
      <c r="P252" s="194"/>
      <c r="Q252" s="194"/>
      <c r="R252" s="194"/>
      <c r="S252" s="194"/>
      <c r="T252" s="195"/>
      <c r="AT252" s="189" t="s">
        <v>146</v>
      </c>
      <c r="AU252" s="189" t="s">
        <v>89</v>
      </c>
      <c r="AV252" s="14" t="s">
        <v>89</v>
      </c>
      <c r="AW252" s="14" t="s">
        <v>33</v>
      </c>
      <c r="AX252" s="14" t="s">
        <v>78</v>
      </c>
      <c r="AY252" s="189" t="s">
        <v>136</v>
      </c>
    </row>
    <row r="253" spans="1:51" s="14" customFormat="1" ht="10.199999999999999">
      <c r="B253" s="188"/>
      <c r="D253" s="177" t="s">
        <v>146</v>
      </c>
      <c r="E253" s="189" t="s">
        <v>1</v>
      </c>
      <c r="F253" s="190" t="s">
        <v>1337</v>
      </c>
      <c r="H253" s="191">
        <v>45</v>
      </c>
      <c r="I253" s="192"/>
      <c r="L253" s="188"/>
      <c r="M253" s="193"/>
      <c r="N253" s="194"/>
      <c r="O253" s="194"/>
      <c r="P253" s="194"/>
      <c r="Q253" s="194"/>
      <c r="R253" s="194"/>
      <c r="S253" s="194"/>
      <c r="T253" s="195"/>
      <c r="AT253" s="189" t="s">
        <v>146</v>
      </c>
      <c r="AU253" s="189" t="s">
        <v>89</v>
      </c>
      <c r="AV253" s="14" t="s">
        <v>89</v>
      </c>
      <c r="AW253" s="14" t="s">
        <v>33</v>
      </c>
      <c r="AX253" s="14" t="s">
        <v>78</v>
      </c>
      <c r="AY253" s="189" t="s">
        <v>136</v>
      </c>
    </row>
    <row r="254" spans="1:51" s="14" customFormat="1" ht="10.199999999999999">
      <c r="B254" s="188"/>
      <c r="D254" s="177" t="s">
        <v>146</v>
      </c>
      <c r="E254" s="189" t="s">
        <v>1</v>
      </c>
      <c r="F254" s="190" t="s">
        <v>1338</v>
      </c>
      <c r="H254" s="191">
        <v>83.52</v>
      </c>
      <c r="I254" s="192"/>
      <c r="L254" s="188"/>
      <c r="M254" s="193"/>
      <c r="N254" s="194"/>
      <c r="O254" s="194"/>
      <c r="P254" s="194"/>
      <c r="Q254" s="194"/>
      <c r="R254" s="194"/>
      <c r="S254" s="194"/>
      <c r="T254" s="195"/>
      <c r="AT254" s="189" t="s">
        <v>146</v>
      </c>
      <c r="AU254" s="189" t="s">
        <v>89</v>
      </c>
      <c r="AV254" s="14" t="s">
        <v>89</v>
      </c>
      <c r="AW254" s="14" t="s">
        <v>33</v>
      </c>
      <c r="AX254" s="14" t="s">
        <v>78</v>
      </c>
      <c r="AY254" s="189" t="s">
        <v>136</v>
      </c>
    </row>
    <row r="255" spans="1:51" s="14" customFormat="1" ht="10.199999999999999">
      <c r="B255" s="188"/>
      <c r="D255" s="177" t="s">
        <v>146</v>
      </c>
      <c r="E255" s="189" t="s">
        <v>1</v>
      </c>
      <c r="F255" s="190" t="s">
        <v>1339</v>
      </c>
      <c r="H255" s="191">
        <v>95.4</v>
      </c>
      <c r="I255" s="192"/>
      <c r="L255" s="188"/>
      <c r="M255" s="193"/>
      <c r="N255" s="194"/>
      <c r="O255" s="194"/>
      <c r="P255" s="194"/>
      <c r="Q255" s="194"/>
      <c r="R255" s="194"/>
      <c r="S255" s="194"/>
      <c r="T255" s="195"/>
      <c r="AT255" s="189" t="s">
        <v>146</v>
      </c>
      <c r="AU255" s="189" t="s">
        <v>89</v>
      </c>
      <c r="AV255" s="14" t="s">
        <v>89</v>
      </c>
      <c r="AW255" s="14" t="s">
        <v>33</v>
      </c>
      <c r="AX255" s="14" t="s">
        <v>78</v>
      </c>
      <c r="AY255" s="189" t="s">
        <v>136</v>
      </c>
    </row>
    <row r="256" spans="1:51" s="14" customFormat="1" ht="10.199999999999999">
      <c r="B256" s="188"/>
      <c r="D256" s="177" t="s">
        <v>146</v>
      </c>
      <c r="E256" s="189" t="s">
        <v>1</v>
      </c>
      <c r="F256" s="190" t="s">
        <v>1340</v>
      </c>
      <c r="H256" s="191">
        <v>86.4</v>
      </c>
      <c r="I256" s="192"/>
      <c r="L256" s="188"/>
      <c r="M256" s="193"/>
      <c r="N256" s="194"/>
      <c r="O256" s="194"/>
      <c r="P256" s="194"/>
      <c r="Q256" s="194"/>
      <c r="R256" s="194"/>
      <c r="S256" s="194"/>
      <c r="T256" s="195"/>
      <c r="AT256" s="189" t="s">
        <v>146</v>
      </c>
      <c r="AU256" s="189" t="s">
        <v>89</v>
      </c>
      <c r="AV256" s="14" t="s">
        <v>89</v>
      </c>
      <c r="AW256" s="14" t="s">
        <v>33</v>
      </c>
      <c r="AX256" s="14" t="s">
        <v>78</v>
      </c>
      <c r="AY256" s="189" t="s">
        <v>136</v>
      </c>
    </row>
    <row r="257" spans="2:51" s="14" customFormat="1" ht="10.199999999999999">
      <c r="B257" s="188"/>
      <c r="D257" s="177" t="s">
        <v>146</v>
      </c>
      <c r="E257" s="189" t="s">
        <v>1</v>
      </c>
      <c r="F257" s="190" t="s">
        <v>1341</v>
      </c>
      <c r="H257" s="191">
        <v>25.92</v>
      </c>
      <c r="I257" s="192"/>
      <c r="L257" s="188"/>
      <c r="M257" s="193"/>
      <c r="N257" s="194"/>
      <c r="O257" s="194"/>
      <c r="P257" s="194"/>
      <c r="Q257" s="194"/>
      <c r="R257" s="194"/>
      <c r="S257" s="194"/>
      <c r="T257" s="195"/>
      <c r="AT257" s="189" t="s">
        <v>146</v>
      </c>
      <c r="AU257" s="189" t="s">
        <v>89</v>
      </c>
      <c r="AV257" s="14" t="s">
        <v>89</v>
      </c>
      <c r="AW257" s="14" t="s">
        <v>33</v>
      </c>
      <c r="AX257" s="14" t="s">
        <v>78</v>
      </c>
      <c r="AY257" s="189" t="s">
        <v>136</v>
      </c>
    </row>
    <row r="258" spans="2:51" s="14" customFormat="1" ht="10.199999999999999">
      <c r="B258" s="188"/>
      <c r="D258" s="177" t="s">
        <v>146</v>
      </c>
      <c r="E258" s="189" t="s">
        <v>1</v>
      </c>
      <c r="F258" s="190" t="s">
        <v>1342</v>
      </c>
      <c r="H258" s="191">
        <v>22.32</v>
      </c>
      <c r="I258" s="192"/>
      <c r="L258" s="188"/>
      <c r="M258" s="193"/>
      <c r="N258" s="194"/>
      <c r="O258" s="194"/>
      <c r="P258" s="194"/>
      <c r="Q258" s="194"/>
      <c r="R258" s="194"/>
      <c r="S258" s="194"/>
      <c r="T258" s="195"/>
      <c r="AT258" s="189" t="s">
        <v>146</v>
      </c>
      <c r="AU258" s="189" t="s">
        <v>89</v>
      </c>
      <c r="AV258" s="14" t="s">
        <v>89</v>
      </c>
      <c r="AW258" s="14" t="s">
        <v>33</v>
      </c>
      <c r="AX258" s="14" t="s">
        <v>78</v>
      </c>
      <c r="AY258" s="189" t="s">
        <v>136</v>
      </c>
    </row>
    <row r="259" spans="2:51" s="14" customFormat="1" ht="10.199999999999999">
      <c r="B259" s="188"/>
      <c r="D259" s="177" t="s">
        <v>146</v>
      </c>
      <c r="E259" s="189" t="s">
        <v>1</v>
      </c>
      <c r="F259" s="190" t="s">
        <v>1343</v>
      </c>
      <c r="H259" s="191">
        <v>23.76</v>
      </c>
      <c r="I259" s="192"/>
      <c r="L259" s="188"/>
      <c r="M259" s="193"/>
      <c r="N259" s="194"/>
      <c r="O259" s="194"/>
      <c r="P259" s="194"/>
      <c r="Q259" s="194"/>
      <c r="R259" s="194"/>
      <c r="S259" s="194"/>
      <c r="T259" s="195"/>
      <c r="AT259" s="189" t="s">
        <v>146</v>
      </c>
      <c r="AU259" s="189" t="s">
        <v>89</v>
      </c>
      <c r="AV259" s="14" t="s">
        <v>89</v>
      </c>
      <c r="AW259" s="14" t="s">
        <v>33</v>
      </c>
      <c r="AX259" s="14" t="s">
        <v>78</v>
      </c>
      <c r="AY259" s="189" t="s">
        <v>136</v>
      </c>
    </row>
    <row r="260" spans="2:51" s="14" customFormat="1" ht="10.199999999999999">
      <c r="B260" s="188"/>
      <c r="D260" s="177" t="s">
        <v>146</v>
      </c>
      <c r="E260" s="189" t="s">
        <v>1</v>
      </c>
      <c r="F260" s="190" t="s">
        <v>1344</v>
      </c>
      <c r="H260" s="191">
        <v>98.28</v>
      </c>
      <c r="I260" s="192"/>
      <c r="L260" s="188"/>
      <c r="M260" s="193"/>
      <c r="N260" s="194"/>
      <c r="O260" s="194"/>
      <c r="P260" s="194"/>
      <c r="Q260" s="194"/>
      <c r="R260" s="194"/>
      <c r="S260" s="194"/>
      <c r="T260" s="195"/>
      <c r="AT260" s="189" t="s">
        <v>146</v>
      </c>
      <c r="AU260" s="189" t="s">
        <v>89</v>
      </c>
      <c r="AV260" s="14" t="s">
        <v>89</v>
      </c>
      <c r="AW260" s="14" t="s">
        <v>33</v>
      </c>
      <c r="AX260" s="14" t="s">
        <v>78</v>
      </c>
      <c r="AY260" s="189" t="s">
        <v>136</v>
      </c>
    </row>
    <row r="261" spans="2:51" s="14" customFormat="1" ht="10.199999999999999">
      <c r="B261" s="188"/>
      <c r="D261" s="177" t="s">
        <v>146</v>
      </c>
      <c r="E261" s="189" t="s">
        <v>1</v>
      </c>
      <c r="F261" s="190" t="s">
        <v>1345</v>
      </c>
      <c r="H261" s="191">
        <v>58.9</v>
      </c>
      <c r="I261" s="192"/>
      <c r="L261" s="188"/>
      <c r="M261" s="193"/>
      <c r="N261" s="194"/>
      <c r="O261" s="194"/>
      <c r="P261" s="194"/>
      <c r="Q261" s="194"/>
      <c r="R261" s="194"/>
      <c r="S261" s="194"/>
      <c r="T261" s="195"/>
      <c r="AT261" s="189" t="s">
        <v>146</v>
      </c>
      <c r="AU261" s="189" t="s">
        <v>89</v>
      </c>
      <c r="AV261" s="14" t="s">
        <v>89</v>
      </c>
      <c r="AW261" s="14" t="s">
        <v>33</v>
      </c>
      <c r="AX261" s="14" t="s">
        <v>78</v>
      </c>
      <c r="AY261" s="189" t="s">
        <v>136</v>
      </c>
    </row>
    <row r="262" spans="2:51" s="14" customFormat="1" ht="10.199999999999999">
      <c r="B262" s="188"/>
      <c r="D262" s="177" t="s">
        <v>146</v>
      </c>
      <c r="E262" s="189" t="s">
        <v>1</v>
      </c>
      <c r="F262" s="190" t="s">
        <v>1346</v>
      </c>
      <c r="H262" s="191">
        <v>55.1</v>
      </c>
      <c r="I262" s="192"/>
      <c r="L262" s="188"/>
      <c r="M262" s="193"/>
      <c r="N262" s="194"/>
      <c r="O262" s="194"/>
      <c r="P262" s="194"/>
      <c r="Q262" s="194"/>
      <c r="R262" s="194"/>
      <c r="S262" s="194"/>
      <c r="T262" s="195"/>
      <c r="AT262" s="189" t="s">
        <v>146</v>
      </c>
      <c r="AU262" s="189" t="s">
        <v>89</v>
      </c>
      <c r="AV262" s="14" t="s">
        <v>89</v>
      </c>
      <c r="AW262" s="14" t="s">
        <v>33</v>
      </c>
      <c r="AX262" s="14" t="s">
        <v>78</v>
      </c>
      <c r="AY262" s="189" t="s">
        <v>136</v>
      </c>
    </row>
    <row r="263" spans="2:51" s="14" customFormat="1" ht="10.199999999999999">
      <c r="B263" s="188"/>
      <c r="D263" s="177" t="s">
        <v>146</v>
      </c>
      <c r="E263" s="189" t="s">
        <v>1</v>
      </c>
      <c r="F263" s="190" t="s">
        <v>1347</v>
      </c>
      <c r="H263" s="191">
        <v>14.8</v>
      </c>
      <c r="I263" s="192"/>
      <c r="L263" s="188"/>
      <c r="M263" s="193"/>
      <c r="N263" s="194"/>
      <c r="O263" s="194"/>
      <c r="P263" s="194"/>
      <c r="Q263" s="194"/>
      <c r="R263" s="194"/>
      <c r="S263" s="194"/>
      <c r="T263" s="195"/>
      <c r="AT263" s="189" t="s">
        <v>146</v>
      </c>
      <c r="AU263" s="189" t="s">
        <v>89</v>
      </c>
      <c r="AV263" s="14" t="s">
        <v>89</v>
      </c>
      <c r="AW263" s="14" t="s">
        <v>33</v>
      </c>
      <c r="AX263" s="14" t="s">
        <v>78</v>
      </c>
      <c r="AY263" s="189" t="s">
        <v>136</v>
      </c>
    </row>
    <row r="264" spans="2:51" s="14" customFormat="1" ht="10.199999999999999">
      <c r="B264" s="188"/>
      <c r="D264" s="177" t="s">
        <v>146</v>
      </c>
      <c r="E264" s="189" t="s">
        <v>1</v>
      </c>
      <c r="F264" s="190" t="s">
        <v>1348</v>
      </c>
      <c r="H264" s="191">
        <v>44.4</v>
      </c>
      <c r="I264" s="192"/>
      <c r="L264" s="188"/>
      <c r="M264" s="193"/>
      <c r="N264" s="194"/>
      <c r="O264" s="194"/>
      <c r="P264" s="194"/>
      <c r="Q264" s="194"/>
      <c r="R264" s="194"/>
      <c r="S264" s="194"/>
      <c r="T264" s="195"/>
      <c r="AT264" s="189" t="s">
        <v>146</v>
      </c>
      <c r="AU264" s="189" t="s">
        <v>89</v>
      </c>
      <c r="AV264" s="14" t="s">
        <v>89</v>
      </c>
      <c r="AW264" s="14" t="s">
        <v>33</v>
      </c>
      <c r="AX264" s="14" t="s">
        <v>78</v>
      </c>
      <c r="AY264" s="189" t="s">
        <v>136</v>
      </c>
    </row>
    <row r="265" spans="2:51" s="14" customFormat="1" ht="10.199999999999999">
      <c r="B265" s="188"/>
      <c r="D265" s="177" t="s">
        <v>146</v>
      </c>
      <c r="E265" s="189" t="s">
        <v>1</v>
      </c>
      <c r="F265" s="190" t="s">
        <v>1349</v>
      </c>
      <c r="H265" s="191">
        <v>39.9</v>
      </c>
      <c r="I265" s="192"/>
      <c r="L265" s="188"/>
      <c r="M265" s="193"/>
      <c r="N265" s="194"/>
      <c r="O265" s="194"/>
      <c r="P265" s="194"/>
      <c r="Q265" s="194"/>
      <c r="R265" s="194"/>
      <c r="S265" s="194"/>
      <c r="T265" s="195"/>
      <c r="AT265" s="189" t="s">
        <v>146</v>
      </c>
      <c r="AU265" s="189" t="s">
        <v>89</v>
      </c>
      <c r="AV265" s="14" t="s">
        <v>89</v>
      </c>
      <c r="AW265" s="14" t="s">
        <v>33</v>
      </c>
      <c r="AX265" s="14" t="s">
        <v>78</v>
      </c>
      <c r="AY265" s="189" t="s">
        <v>136</v>
      </c>
    </row>
    <row r="266" spans="2:51" s="14" customFormat="1" ht="10.199999999999999">
      <c r="B266" s="188"/>
      <c r="D266" s="177" t="s">
        <v>146</v>
      </c>
      <c r="E266" s="189" t="s">
        <v>1</v>
      </c>
      <c r="F266" s="190" t="s">
        <v>1350</v>
      </c>
      <c r="H266" s="191">
        <v>16.28</v>
      </c>
      <c r="I266" s="192"/>
      <c r="L266" s="188"/>
      <c r="M266" s="193"/>
      <c r="N266" s="194"/>
      <c r="O266" s="194"/>
      <c r="P266" s="194"/>
      <c r="Q266" s="194"/>
      <c r="R266" s="194"/>
      <c r="S266" s="194"/>
      <c r="T266" s="195"/>
      <c r="AT266" s="189" t="s">
        <v>146</v>
      </c>
      <c r="AU266" s="189" t="s">
        <v>89</v>
      </c>
      <c r="AV266" s="14" t="s">
        <v>89</v>
      </c>
      <c r="AW266" s="14" t="s">
        <v>33</v>
      </c>
      <c r="AX266" s="14" t="s">
        <v>78</v>
      </c>
      <c r="AY266" s="189" t="s">
        <v>136</v>
      </c>
    </row>
    <row r="267" spans="2:51" s="14" customFormat="1" ht="10.199999999999999">
      <c r="B267" s="188"/>
      <c r="D267" s="177" t="s">
        <v>146</v>
      </c>
      <c r="E267" s="189" t="s">
        <v>1</v>
      </c>
      <c r="F267" s="190" t="s">
        <v>1351</v>
      </c>
      <c r="H267" s="191">
        <v>74.88</v>
      </c>
      <c r="I267" s="192"/>
      <c r="L267" s="188"/>
      <c r="M267" s="193"/>
      <c r="N267" s="194"/>
      <c r="O267" s="194"/>
      <c r="P267" s="194"/>
      <c r="Q267" s="194"/>
      <c r="R267" s="194"/>
      <c r="S267" s="194"/>
      <c r="T267" s="195"/>
      <c r="AT267" s="189" t="s">
        <v>146</v>
      </c>
      <c r="AU267" s="189" t="s">
        <v>89</v>
      </c>
      <c r="AV267" s="14" t="s">
        <v>89</v>
      </c>
      <c r="AW267" s="14" t="s">
        <v>33</v>
      </c>
      <c r="AX267" s="14" t="s">
        <v>78</v>
      </c>
      <c r="AY267" s="189" t="s">
        <v>136</v>
      </c>
    </row>
    <row r="268" spans="2:51" s="14" customFormat="1" ht="10.199999999999999">
      <c r="B268" s="188"/>
      <c r="D268" s="177" t="s">
        <v>146</v>
      </c>
      <c r="E268" s="189" t="s">
        <v>1</v>
      </c>
      <c r="F268" s="190" t="s">
        <v>1352</v>
      </c>
      <c r="H268" s="191">
        <v>65.88</v>
      </c>
      <c r="I268" s="192"/>
      <c r="L268" s="188"/>
      <c r="M268" s="193"/>
      <c r="N268" s="194"/>
      <c r="O268" s="194"/>
      <c r="P268" s="194"/>
      <c r="Q268" s="194"/>
      <c r="R268" s="194"/>
      <c r="S268" s="194"/>
      <c r="T268" s="195"/>
      <c r="AT268" s="189" t="s">
        <v>146</v>
      </c>
      <c r="AU268" s="189" t="s">
        <v>89</v>
      </c>
      <c r="AV268" s="14" t="s">
        <v>89</v>
      </c>
      <c r="AW268" s="14" t="s">
        <v>33</v>
      </c>
      <c r="AX268" s="14" t="s">
        <v>78</v>
      </c>
      <c r="AY268" s="189" t="s">
        <v>136</v>
      </c>
    </row>
    <row r="269" spans="2:51" s="14" customFormat="1" ht="10.199999999999999">
      <c r="B269" s="188"/>
      <c r="D269" s="177" t="s">
        <v>146</v>
      </c>
      <c r="E269" s="189" t="s">
        <v>1</v>
      </c>
      <c r="F269" s="190" t="s">
        <v>1353</v>
      </c>
      <c r="H269" s="191">
        <v>64.75</v>
      </c>
      <c r="I269" s="192"/>
      <c r="L269" s="188"/>
      <c r="M269" s="193"/>
      <c r="N269" s="194"/>
      <c r="O269" s="194"/>
      <c r="P269" s="194"/>
      <c r="Q269" s="194"/>
      <c r="R269" s="194"/>
      <c r="S269" s="194"/>
      <c r="T269" s="195"/>
      <c r="AT269" s="189" t="s">
        <v>146</v>
      </c>
      <c r="AU269" s="189" t="s">
        <v>89</v>
      </c>
      <c r="AV269" s="14" t="s">
        <v>89</v>
      </c>
      <c r="AW269" s="14" t="s">
        <v>33</v>
      </c>
      <c r="AX269" s="14" t="s">
        <v>78</v>
      </c>
      <c r="AY269" s="189" t="s">
        <v>136</v>
      </c>
    </row>
    <row r="270" spans="2:51" s="14" customFormat="1" ht="10.199999999999999">
      <c r="B270" s="188"/>
      <c r="D270" s="177" t="s">
        <v>146</v>
      </c>
      <c r="E270" s="189" t="s">
        <v>1</v>
      </c>
      <c r="F270" s="190" t="s">
        <v>1354</v>
      </c>
      <c r="H270" s="191">
        <v>19.239999999999998</v>
      </c>
      <c r="I270" s="192"/>
      <c r="L270" s="188"/>
      <c r="M270" s="193"/>
      <c r="N270" s="194"/>
      <c r="O270" s="194"/>
      <c r="P270" s="194"/>
      <c r="Q270" s="194"/>
      <c r="R270" s="194"/>
      <c r="S270" s="194"/>
      <c r="T270" s="195"/>
      <c r="AT270" s="189" t="s">
        <v>146</v>
      </c>
      <c r="AU270" s="189" t="s">
        <v>89</v>
      </c>
      <c r="AV270" s="14" t="s">
        <v>89</v>
      </c>
      <c r="AW270" s="14" t="s">
        <v>33</v>
      </c>
      <c r="AX270" s="14" t="s">
        <v>78</v>
      </c>
      <c r="AY270" s="189" t="s">
        <v>136</v>
      </c>
    </row>
    <row r="271" spans="2:51" s="14" customFormat="1" ht="10.199999999999999">
      <c r="B271" s="188"/>
      <c r="D271" s="177" t="s">
        <v>146</v>
      </c>
      <c r="E271" s="189" t="s">
        <v>1</v>
      </c>
      <c r="F271" s="190" t="s">
        <v>1355</v>
      </c>
      <c r="H271" s="191">
        <v>100.8</v>
      </c>
      <c r="I271" s="192"/>
      <c r="L271" s="188"/>
      <c r="M271" s="193"/>
      <c r="N271" s="194"/>
      <c r="O271" s="194"/>
      <c r="P271" s="194"/>
      <c r="Q271" s="194"/>
      <c r="R271" s="194"/>
      <c r="S271" s="194"/>
      <c r="T271" s="195"/>
      <c r="AT271" s="189" t="s">
        <v>146</v>
      </c>
      <c r="AU271" s="189" t="s">
        <v>89</v>
      </c>
      <c r="AV271" s="14" t="s">
        <v>89</v>
      </c>
      <c r="AW271" s="14" t="s">
        <v>33</v>
      </c>
      <c r="AX271" s="14" t="s">
        <v>78</v>
      </c>
      <c r="AY271" s="189" t="s">
        <v>136</v>
      </c>
    </row>
    <row r="272" spans="2:51" s="14" customFormat="1" ht="10.199999999999999">
      <c r="B272" s="188"/>
      <c r="D272" s="177" t="s">
        <v>146</v>
      </c>
      <c r="E272" s="189" t="s">
        <v>1</v>
      </c>
      <c r="F272" s="190" t="s">
        <v>1356</v>
      </c>
      <c r="H272" s="191">
        <v>55.44</v>
      </c>
      <c r="I272" s="192"/>
      <c r="L272" s="188"/>
      <c r="M272" s="193"/>
      <c r="N272" s="194"/>
      <c r="O272" s="194"/>
      <c r="P272" s="194"/>
      <c r="Q272" s="194"/>
      <c r="R272" s="194"/>
      <c r="S272" s="194"/>
      <c r="T272" s="195"/>
      <c r="AT272" s="189" t="s">
        <v>146</v>
      </c>
      <c r="AU272" s="189" t="s">
        <v>89</v>
      </c>
      <c r="AV272" s="14" t="s">
        <v>89</v>
      </c>
      <c r="AW272" s="14" t="s">
        <v>33</v>
      </c>
      <c r="AX272" s="14" t="s">
        <v>78</v>
      </c>
      <c r="AY272" s="189" t="s">
        <v>136</v>
      </c>
    </row>
    <row r="273" spans="2:51" s="14" customFormat="1" ht="10.199999999999999">
      <c r="B273" s="188"/>
      <c r="D273" s="177" t="s">
        <v>146</v>
      </c>
      <c r="E273" s="189" t="s">
        <v>1</v>
      </c>
      <c r="F273" s="190" t="s">
        <v>1357</v>
      </c>
      <c r="H273" s="191">
        <v>28.08</v>
      </c>
      <c r="I273" s="192"/>
      <c r="L273" s="188"/>
      <c r="M273" s="193"/>
      <c r="N273" s="194"/>
      <c r="O273" s="194"/>
      <c r="P273" s="194"/>
      <c r="Q273" s="194"/>
      <c r="R273" s="194"/>
      <c r="S273" s="194"/>
      <c r="T273" s="195"/>
      <c r="AT273" s="189" t="s">
        <v>146</v>
      </c>
      <c r="AU273" s="189" t="s">
        <v>89</v>
      </c>
      <c r="AV273" s="14" t="s">
        <v>89</v>
      </c>
      <c r="AW273" s="14" t="s">
        <v>33</v>
      </c>
      <c r="AX273" s="14" t="s">
        <v>78</v>
      </c>
      <c r="AY273" s="189" t="s">
        <v>136</v>
      </c>
    </row>
    <row r="274" spans="2:51" s="14" customFormat="1" ht="10.199999999999999">
      <c r="B274" s="188"/>
      <c r="D274" s="177" t="s">
        <v>146</v>
      </c>
      <c r="E274" s="189" t="s">
        <v>1</v>
      </c>
      <c r="F274" s="190" t="s">
        <v>1358</v>
      </c>
      <c r="H274" s="191">
        <v>22.32</v>
      </c>
      <c r="I274" s="192"/>
      <c r="L274" s="188"/>
      <c r="M274" s="193"/>
      <c r="N274" s="194"/>
      <c r="O274" s="194"/>
      <c r="P274" s="194"/>
      <c r="Q274" s="194"/>
      <c r="R274" s="194"/>
      <c r="S274" s="194"/>
      <c r="T274" s="195"/>
      <c r="AT274" s="189" t="s">
        <v>146</v>
      </c>
      <c r="AU274" s="189" t="s">
        <v>89</v>
      </c>
      <c r="AV274" s="14" t="s">
        <v>89</v>
      </c>
      <c r="AW274" s="14" t="s">
        <v>33</v>
      </c>
      <c r="AX274" s="14" t="s">
        <v>78</v>
      </c>
      <c r="AY274" s="189" t="s">
        <v>136</v>
      </c>
    </row>
    <row r="275" spans="2:51" s="14" customFormat="1" ht="10.199999999999999">
      <c r="B275" s="188"/>
      <c r="D275" s="177" t="s">
        <v>146</v>
      </c>
      <c r="E275" s="189" t="s">
        <v>1</v>
      </c>
      <c r="F275" s="190" t="s">
        <v>1359</v>
      </c>
      <c r="H275" s="191">
        <v>12.6</v>
      </c>
      <c r="I275" s="192"/>
      <c r="L275" s="188"/>
      <c r="M275" s="193"/>
      <c r="N275" s="194"/>
      <c r="O275" s="194"/>
      <c r="P275" s="194"/>
      <c r="Q275" s="194"/>
      <c r="R275" s="194"/>
      <c r="S275" s="194"/>
      <c r="T275" s="195"/>
      <c r="AT275" s="189" t="s">
        <v>146</v>
      </c>
      <c r="AU275" s="189" t="s">
        <v>89</v>
      </c>
      <c r="AV275" s="14" t="s">
        <v>89</v>
      </c>
      <c r="AW275" s="14" t="s">
        <v>33</v>
      </c>
      <c r="AX275" s="14" t="s">
        <v>78</v>
      </c>
      <c r="AY275" s="189" t="s">
        <v>136</v>
      </c>
    </row>
    <row r="276" spans="2:51" s="14" customFormat="1" ht="10.199999999999999">
      <c r="B276" s="188"/>
      <c r="D276" s="177" t="s">
        <v>146</v>
      </c>
      <c r="E276" s="189" t="s">
        <v>1</v>
      </c>
      <c r="F276" s="190" t="s">
        <v>1360</v>
      </c>
      <c r="H276" s="191">
        <v>12.58</v>
      </c>
      <c r="I276" s="192"/>
      <c r="L276" s="188"/>
      <c r="M276" s="193"/>
      <c r="N276" s="194"/>
      <c r="O276" s="194"/>
      <c r="P276" s="194"/>
      <c r="Q276" s="194"/>
      <c r="R276" s="194"/>
      <c r="S276" s="194"/>
      <c r="T276" s="195"/>
      <c r="AT276" s="189" t="s">
        <v>146</v>
      </c>
      <c r="AU276" s="189" t="s">
        <v>89</v>
      </c>
      <c r="AV276" s="14" t="s">
        <v>89</v>
      </c>
      <c r="AW276" s="14" t="s">
        <v>33</v>
      </c>
      <c r="AX276" s="14" t="s">
        <v>78</v>
      </c>
      <c r="AY276" s="189" t="s">
        <v>136</v>
      </c>
    </row>
    <row r="277" spans="2:51" s="14" customFormat="1" ht="10.199999999999999">
      <c r="B277" s="188"/>
      <c r="D277" s="177" t="s">
        <v>146</v>
      </c>
      <c r="E277" s="189" t="s">
        <v>1</v>
      </c>
      <c r="F277" s="190" t="s">
        <v>1361</v>
      </c>
      <c r="H277" s="191">
        <v>10.199999999999999</v>
      </c>
      <c r="I277" s="192"/>
      <c r="L277" s="188"/>
      <c r="M277" s="193"/>
      <c r="N277" s="194"/>
      <c r="O277" s="194"/>
      <c r="P277" s="194"/>
      <c r="Q277" s="194"/>
      <c r="R277" s="194"/>
      <c r="S277" s="194"/>
      <c r="T277" s="195"/>
      <c r="AT277" s="189" t="s">
        <v>146</v>
      </c>
      <c r="AU277" s="189" t="s">
        <v>89</v>
      </c>
      <c r="AV277" s="14" t="s">
        <v>89</v>
      </c>
      <c r="AW277" s="14" t="s">
        <v>33</v>
      </c>
      <c r="AX277" s="14" t="s">
        <v>78</v>
      </c>
      <c r="AY277" s="189" t="s">
        <v>136</v>
      </c>
    </row>
    <row r="278" spans="2:51" s="14" customFormat="1" ht="10.199999999999999">
      <c r="B278" s="188"/>
      <c r="D278" s="177" t="s">
        <v>146</v>
      </c>
      <c r="E278" s="189" t="s">
        <v>1</v>
      </c>
      <c r="F278" s="190" t="s">
        <v>1362</v>
      </c>
      <c r="H278" s="191">
        <v>12.6</v>
      </c>
      <c r="I278" s="192"/>
      <c r="L278" s="188"/>
      <c r="M278" s="193"/>
      <c r="N278" s="194"/>
      <c r="O278" s="194"/>
      <c r="P278" s="194"/>
      <c r="Q278" s="194"/>
      <c r="R278" s="194"/>
      <c r="S278" s="194"/>
      <c r="T278" s="195"/>
      <c r="AT278" s="189" t="s">
        <v>146</v>
      </c>
      <c r="AU278" s="189" t="s">
        <v>89</v>
      </c>
      <c r="AV278" s="14" t="s">
        <v>89</v>
      </c>
      <c r="AW278" s="14" t="s">
        <v>33</v>
      </c>
      <c r="AX278" s="14" t="s">
        <v>78</v>
      </c>
      <c r="AY278" s="189" t="s">
        <v>136</v>
      </c>
    </row>
    <row r="279" spans="2:51" s="14" customFormat="1" ht="10.199999999999999">
      <c r="B279" s="188"/>
      <c r="D279" s="177" t="s">
        <v>146</v>
      </c>
      <c r="E279" s="189" t="s">
        <v>1</v>
      </c>
      <c r="F279" s="190" t="s">
        <v>1363</v>
      </c>
      <c r="H279" s="191">
        <v>12.24</v>
      </c>
      <c r="I279" s="192"/>
      <c r="L279" s="188"/>
      <c r="M279" s="193"/>
      <c r="N279" s="194"/>
      <c r="O279" s="194"/>
      <c r="P279" s="194"/>
      <c r="Q279" s="194"/>
      <c r="R279" s="194"/>
      <c r="S279" s="194"/>
      <c r="T279" s="195"/>
      <c r="AT279" s="189" t="s">
        <v>146</v>
      </c>
      <c r="AU279" s="189" t="s">
        <v>89</v>
      </c>
      <c r="AV279" s="14" t="s">
        <v>89</v>
      </c>
      <c r="AW279" s="14" t="s">
        <v>33</v>
      </c>
      <c r="AX279" s="14" t="s">
        <v>78</v>
      </c>
      <c r="AY279" s="189" t="s">
        <v>136</v>
      </c>
    </row>
    <row r="280" spans="2:51" s="14" customFormat="1" ht="10.199999999999999">
      <c r="B280" s="188"/>
      <c r="D280" s="177" t="s">
        <v>146</v>
      </c>
      <c r="E280" s="189" t="s">
        <v>1</v>
      </c>
      <c r="F280" s="190" t="s">
        <v>1364</v>
      </c>
      <c r="H280" s="191">
        <v>11.52</v>
      </c>
      <c r="I280" s="192"/>
      <c r="L280" s="188"/>
      <c r="M280" s="193"/>
      <c r="N280" s="194"/>
      <c r="O280" s="194"/>
      <c r="P280" s="194"/>
      <c r="Q280" s="194"/>
      <c r="R280" s="194"/>
      <c r="S280" s="194"/>
      <c r="T280" s="195"/>
      <c r="AT280" s="189" t="s">
        <v>146</v>
      </c>
      <c r="AU280" s="189" t="s">
        <v>89</v>
      </c>
      <c r="AV280" s="14" t="s">
        <v>89</v>
      </c>
      <c r="AW280" s="14" t="s">
        <v>33</v>
      </c>
      <c r="AX280" s="14" t="s">
        <v>78</v>
      </c>
      <c r="AY280" s="189" t="s">
        <v>136</v>
      </c>
    </row>
    <row r="281" spans="2:51" s="14" customFormat="1" ht="10.199999999999999">
      <c r="B281" s="188"/>
      <c r="D281" s="177" t="s">
        <v>146</v>
      </c>
      <c r="E281" s="189" t="s">
        <v>1</v>
      </c>
      <c r="F281" s="190" t="s">
        <v>1365</v>
      </c>
      <c r="H281" s="191">
        <v>48.24</v>
      </c>
      <c r="I281" s="192"/>
      <c r="L281" s="188"/>
      <c r="M281" s="193"/>
      <c r="N281" s="194"/>
      <c r="O281" s="194"/>
      <c r="P281" s="194"/>
      <c r="Q281" s="194"/>
      <c r="R281" s="194"/>
      <c r="S281" s="194"/>
      <c r="T281" s="195"/>
      <c r="AT281" s="189" t="s">
        <v>146</v>
      </c>
      <c r="AU281" s="189" t="s">
        <v>89</v>
      </c>
      <c r="AV281" s="14" t="s">
        <v>89</v>
      </c>
      <c r="AW281" s="14" t="s">
        <v>33</v>
      </c>
      <c r="AX281" s="14" t="s">
        <v>78</v>
      </c>
      <c r="AY281" s="189" t="s">
        <v>136</v>
      </c>
    </row>
    <row r="282" spans="2:51" s="14" customFormat="1" ht="10.199999999999999">
      <c r="B282" s="188"/>
      <c r="D282" s="177" t="s">
        <v>146</v>
      </c>
      <c r="E282" s="189" t="s">
        <v>1</v>
      </c>
      <c r="F282" s="190" t="s">
        <v>1366</v>
      </c>
      <c r="H282" s="191">
        <v>15.48</v>
      </c>
      <c r="I282" s="192"/>
      <c r="L282" s="188"/>
      <c r="M282" s="193"/>
      <c r="N282" s="194"/>
      <c r="O282" s="194"/>
      <c r="P282" s="194"/>
      <c r="Q282" s="194"/>
      <c r="R282" s="194"/>
      <c r="S282" s="194"/>
      <c r="T282" s="195"/>
      <c r="AT282" s="189" t="s">
        <v>146</v>
      </c>
      <c r="AU282" s="189" t="s">
        <v>89</v>
      </c>
      <c r="AV282" s="14" t="s">
        <v>89</v>
      </c>
      <c r="AW282" s="14" t="s">
        <v>33</v>
      </c>
      <c r="AX282" s="14" t="s">
        <v>78</v>
      </c>
      <c r="AY282" s="189" t="s">
        <v>136</v>
      </c>
    </row>
    <row r="283" spans="2:51" s="14" customFormat="1" ht="10.199999999999999">
      <c r="B283" s="188"/>
      <c r="D283" s="177" t="s">
        <v>146</v>
      </c>
      <c r="E283" s="189" t="s">
        <v>1</v>
      </c>
      <c r="F283" s="190" t="s">
        <v>1367</v>
      </c>
      <c r="H283" s="191">
        <v>20.350000000000001</v>
      </c>
      <c r="I283" s="192"/>
      <c r="L283" s="188"/>
      <c r="M283" s="193"/>
      <c r="N283" s="194"/>
      <c r="O283" s="194"/>
      <c r="P283" s="194"/>
      <c r="Q283" s="194"/>
      <c r="R283" s="194"/>
      <c r="S283" s="194"/>
      <c r="T283" s="195"/>
      <c r="AT283" s="189" t="s">
        <v>146</v>
      </c>
      <c r="AU283" s="189" t="s">
        <v>89</v>
      </c>
      <c r="AV283" s="14" t="s">
        <v>89</v>
      </c>
      <c r="AW283" s="14" t="s">
        <v>33</v>
      </c>
      <c r="AX283" s="14" t="s">
        <v>78</v>
      </c>
      <c r="AY283" s="189" t="s">
        <v>136</v>
      </c>
    </row>
    <row r="284" spans="2:51" s="14" customFormat="1" ht="10.199999999999999">
      <c r="B284" s="188"/>
      <c r="D284" s="177" t="s">
        <v>146</v>
      </c>
      <c r="E284" s="189" t="s">
        <v>1</v>
      </c>
      <c r="F284" s="190" t="s">
        <v>1368</v>
      </c>
      <c r="H284" s="191">
        <v>14.4</v>
      </c>
      <c r="I284" s="192"/>
      <c r="L284" s="188"/>
      <c r="M284" s="193"/>
      <c r="N284" s="194"/>
      <c r="O284" s="194"/>
      <c r="P284" s="194"/>
      <c r="Q284" s="194"/>
      <c r="R284" s="194"/>
      <c r="S284" s="194"/>
      <c r="T284" s="195"/>
      <c r="AT284" s="189" t="s">
        <v>146</v>
      </c>
      <c r="AU284" s="189" t="s">
        <v>89</v>
      </c>
      <c r="AV284" s="14" t="s">
        <v>89</v>
      </c>
      <c r="AW284" s="14" t="s">
        <v>33</v>
      </c>
      <c r="AX284" s="14" t="s">
        <v>78</v>
      </c>
      <c r="AY284" s="189" t="s">
        <v>136</v>
      </c>
    </row>
    <row r="285" spans="2:51" s="14" customFormat="1" ht="10.199999999999999">
      <c r="B285" s="188"/>
      <c r="D285" s="177" t="s">
        <v>146</v>
      </c>
      <c r="E285" s="189" t="s">
        <v>1</v>
      </c>
      <c r="F285" s="190" t="s">
        <v>1369</v>
      </c>
      <c r="H285" s="191">
        <v>16.239999999999998</v>
      </c>
      <c r="I285" s="192"/>
      <c r="L285" s="188"/>
      <c r="M285" s="193"/>
      <c r="N285" s="194"/>
      <c r="O285" s="194"/>
      <c r="P285" s="194"/>
      <c r="Q285" s="194"/>
      <c r="R285" s="194"/>
      <c r="S285" s="194"/>
      <c r="T285" s="195"/>
      <c r="AT285" s="189" t="s">
        <v>146</v>
      </c>
      <c r="AU285" s="189" t="s">
        <v>89</v>
      </c>
      <c r="AV285" s="14" t="s">
        <v>89</v>
      </c>
      <c r="AW285" s="14" t="s">
        <v>33</v>
      </c>
      <c r="AX285" s="14" t="s">
        <v>78</v>
      </c>
      <c r="AY285" s="189" t="s">
        <v>136</v>
      </c>
    </row>
    <row r="286" spans="2:51" s="14" customFormat="1" ht="10.199999999999999">
      <c r="B286" s="188"/>
      <c r="D286" s="177" t="s">
        <v>146</v>
      </c>
      <c r="E286" s="189" t="s">
        <v>1</v>
      </c>
      <c r="F286" s="190" t="s">
        <v>1370</v>
      </c>
      <c r="H286" s="191">
        <v>19.440000000000001</v>
      </c>
      <c r="I286" s="192"/>
      <c r="L286" s="188"/>
      <c r="M286" s="193"/>
      <c r="N286" s="194"/>
      <c r="O286" s="194"/>
      <c r="P286" s="194"/>
      <c r="Q286" s="194"/>
      <c r="R286" s="194"/>
      <c r="S286" s="194"/>
      <c r="T286" s="195"/>
      <c r="AT286" s="189" t="s">
        <v>146</v>
      </c>
      <c r="AU286" s="189" t="s">
        <v>89</v>
      </c>
      <c r="AV286" s="14" t="s">
        <v>89</v>
      </c>
      <c r="AW286" s="14" t="s">
        <v>33</v>
      </c>
      <c r="AX286" s="14" t="s">
        <v>78</v>
      </c>
      <c r="AY286" s="189" t="s">
        <v>136</v>
      </c>
    </row>
    <row r="287" spans="2:51" s="14" customFormat="1" ht="10.199999999999999">
      <c r="B287" s="188"/>
      <c r="D287" s="177" t="s">
        <v>146</v>
      </c>
      <c r="E287" s="189" t="s">
        <v>1</v>
      </c>
      <c r="F287" s="190" t="s">
        <v>1371</v>
      </c>
      <c r="H287" s="191">
        <v>19.440000000000001</v>
      </c>
      <c r="I287" s="192"/>
      <c r="L287" s="188"/>
      <c r="M287" s="193"/>
      <c r="N287" s="194"/>
      <c r="O287" s="194"/>
      <c r="P287" s="194"/>
      <c r="Q287" s="194"/>
      <c r="R287" s="194"/>
      <c r="S287" s="194"/>
      <c r="T287" s="195"/>
      <c r="AT287" s="189" t="s">
        <v>146</v>
      </c>
      <c r="AU287" s="189" t="s">
        <v>89</v>
      </c>
      <c r="AV287" s="14" t="s">
        <v>89</v>
      </c>
      <c r="AW287" s="14" t="s">
        <v>33</v>
      </c>
      <c r="AX287" s="14" t="s">
        <v>78</v>
      </c>
      <c r="AY287" s="189" t="s">
        <v>136</v>
      </c>
    </row>
    <row r="288" spans="2:51" s="14" customFormat="1" ht="10.199999999999999">
      <c r="B288" s="188"/>
      <c r="D288" s="177" t="s">
        <v>146</v>
      </c>
      <c r="E288" s="189" t="s">
        <v>1</v>
      </c>
      <c r="F288" s="190" t="s">
        <v>1372</v>
      </c>
      <c r="H288" s="191">
        <v>19.8</v>
      </c>
      <c r="I288" s="192"/>
      <c r="L288" s="188"/>
      <c r="M288" s="193"/>
      <c r="N288" s="194"/>
      <c r="O288" s="194"/>
      <c r="P288" s="194"/>
      <c r="Q288" s="194"/>
      <c r="R288" s="194"/>
      <c r="S288" s="194"/>
      <c r="T288" s="195"/>
      <c r="AT288" s="189" t="s">
        <v>146</v>
      </c>
      <c r="AU288" s="189" t="s">
        <v>89</v>
      </c>
      <c r="AV288" s="14" t="s">
        <v>89</v>
      </c>
      <c r="AW288" s="14" t="s">
        <v>33</v>
      </c>
      <c r="AX288" s="14" t="s">
        <v>78</v>
      </c>
      <c r="AY288" s="189" t="s">
        <v>136</v>
      </c>
    </row>
    <row r="289" spans="2:51" s="14" customFormat="1" ht="10.199999999999999">
      <c r="B289" s="188"/>
      <c r="D289" s="177" t="s">
        <v>146</v>
      </c>
      <c r="E289" s="189" t="s">
        <v>1</v>
      </c>
      <c r="F289" s="190" t="s">
        <v>1373</v>
      </c>
      <c r="H289" s="191">
        <v>12.96</v>
      </c>
      <c r="I289" s="192"/>
      <c r="L289" s="188"/>
      <c r="M289" s="193"/>
      <c r="N289" s="194"/>
      <c r="O289" s="194"/>
      <c r="P289" s="194"/>
      <c r="Q289" s="194"/>
      <c r="R289" s="194"/>
      <c r="S289" s="194"/>
      <c r="T289" s="195"/>
      <c r="AT289" s="189" t="s">
        <v>146</v>
      </c>
      <c r="AU289" s="189" t="s">
        <v>89</v>
      </c>
      <c r="AV289" s="14" t="s">
        <v>89</v>
      </c>
      <c r="AW289" s="14" t="s">
        <v>33</v>
      </c>
      <c r="AX289" s="14" t="s">
        <v>78</v>
      </c>
      <c r="AY289" s="189" t="s">
        <v>136</v>
      </c>
    </row>
    <row r="290" spans="2:51" s="14" customFormat="1" ht="10.199999999999999">
      <c r="B290" s="188"/>
      <c r="D290" s="177" t="s">
        <v>146</v>
      </c>
      <c r="E290" s="189" t="s">
        <v>1</v>
      </c>
      <c r="F290" s="190" t="s">
        <v>1374</v>
      </c>
      <c r="H290" s="191">
        <v>33.299999999999997</v>
      </c>
      <c r="I290" s="192"/>
      <c r="L290" s="188"/>
      <c r="M290" s="193"/>
      <c r="N290" s="194"/>
      <c r="O290" s="194"/>
      <c r="P290" s="194"/>
      <c r="Q290" s="194"/>
      <c r="R290" s="194"/>
      <c r="S290" s="194"/>
      <c r="T290" s="195"/>
      <c r="AT290" s="189" t="s">
        <v>146</v>
      </c>
      <c r="AU290" s="189" t="s">
        <v>89</v>
      </c>
      <c r="AV290" s="14" t="s">
        <v>89</v>
      </c>
      <c r="AW290" s="14" t="s">
        <v>33</v>
      </c>
      <c r="AX290" s="14" t="s">
        <v>78</v>
      </c>
      <c r="AY290" s="189" t="s">
        <v>136</v>
      </c>
    </row>
    <row r="291" spans="2:51" s="14" customFormat="1" ht="10.199999999999999">
      <c r="B291" s="188"/>
      <c r="D291" s="177" t="s">
        <v>146</v>
      </c>
      <c r="E291" s="189" t="s">
        <v>1</v>
      </c>
      <c r="F291" s="190" t="s">
        <v>1375</v>
      </c>
      <c r="H291" s="191">
        <v>19.2</v>
      </c>
      <c r="I291" s="192"/>
      <c r="L291" s="188"/>
      <c r="M291" s="193"/>
      <c r="N291" s="194"/>
      <c r="O291" s="194"/>
      <c r="P291" s="194"/>
      <c r="Q291" s="194"/>
      <c r="R291" s="194"/>
      <c r="S291" s="194"/>
      <c r="T291" s="195"/>
      <c r="AT291" s="189" t="s">
        <v>146</v>
      </c>
      <c r="AU291" s="189" t="s">
        <v>89</v>
      </c>
      <c r="AV291" s="14" t="s">
        <v>89</v>
      </c>
      <c r="AW291" s="14" t="s">
        <v>33</v>
      </c>
      <c r="AX291" s="14" t="s">
        <v>78</v>
      </c>
      <c r="AY291" s="189" t="s">
        <v>136</v>
      </c>
    </row>
    <row r="292" spans="2:51" s="14" customFormat="1" ht="10.199999999999999">
      <c r="B292" s="188"/>
      <c r="D292" s="177" t="s">
        <v>146</v>
      </c>
      <c r="E292" s="189" t="s">
        <v>1</v>
      </c>
      <c r="F292" s="190" t="s">
        <v>1376</v>
      </c>
      <c r="H292" s="191">
        <v>17.64</v>
      </c>
      <c r="I292" s="192"/>
      <c r="L292" s="188"/>
      <c r="M292" s="193"/>
      <c r="N292" s="194"/>
      <c r="O292" s="194"/>
      <c r="P292" s="194"/>
      <c r="Q292" s="194"/>
      <c r="R292" s="194"/>
      <c r="S292" s="194"/>
      <c r="T292" s="195"/>
      <c r="AT292" s="189" t="s">
        <v>146</v>
      </c>
      <c r="AU292" s="189" t="s">
        <v>89</v>
      </c>
      <c r="AV292" s="14" t="s">
        <v>89</v>
      </c>
      <c r="AW292" s="14" t="s">
        <v>33</v>
      </c>
      <c r="AX292" s="14" t="s">
        <v>78</v>
      </c>
      <c r="AY292" s="189" t="s">
        <v>136</v>
      </c>
    </row>
    <row r="293" spans="2:51" s="14" customFormat="1" ht="10.199999999999999">
      <c r="B293" s="188"/>
      <c r="D293" s="177" t="s">
        <v>146</v>
      </c>
      <c r="E293" s="189" t="s">
        <v>1</v>
      </c>
      <c r="F293" s="190" t="s">
        <v>1377</v>
      </c>
      <c r="H293" s="191">
        <v>22.68</v>
      </c>
      <c r="I293" s="192"/>
      <c r="L293" s="188"/>
      <c r="M293" s="193"/>
      <c r="N293" s="194"/>
      <c r="O293" s="194"/>
      <c r="P293" s="194"/>
      <c r="Q293" s="194"/>
      <c r="R293" s="194"/>
      <c r="S293" s="194"/>
      <c r="T293" s="195"/>
      <c r="AT293" s="189" t="s">
        <v>146</v>
      </c>
      <c r="AU293" s="189" t="s">
        <v>89</v>
      </c>
      <c r="AV293" s="14" t="s">
        <v>89</v>
      </c>
      <c r="AW293" s="14" t="s">
        <v>33</v>
      </c>
      <c r="AX293" s="14" t="s">
        <v>78</v>
      </c>
      <c r="AY293" s="189" t="s">
        <v>136</v>
      </c>
    </row>
    <row r="294" spans="2:51" s="14" customFormat="1" ht="10.199999999999999">
      <c r="B294" s="188"/>
      <c r="D294" s="177" t="s">
        <v>146</v>
      </c>
      <c r="E294" s="189" t="s">
        <v>1</v>
      </c>
      <c r="F294" s="190" t="s">
        <v>1378</v>
      </c>
      <c r="H294" s="191">
        <v>30.24</v>
      </c>
      <c r="I294" s="192"/>
      <c r="L294" s="188"/>
      <c r="M294" s="193"/>
      <c r="N294" s="194"/>
      <c r="O294" s="194"/>
      <c r="P294" s="194"/>
      <c r="Q294" s="194"/>
      <c r="R294" s="194"/>
      <c r="S294" s="194"/>
      <c r="T294" s="195"/>
      <c r="AT294" s="189" t="s">
        <v>146</v>
      </c>
      <c r="AU294" s="189" t="s">
        <v>89</v>
      </c>
      <c r="AV294" s="14" t="s">
        <v>89</v>
      </c>
      <c r="AW294" s="14" t="s">
        <v>33</v>
      </c>
      <c r="AX294" s="14" t="s">
        <v>78</v>
      </c>
      <c r="AY294" s="189" t="s">
        <v>136</v>
      </c>
    </row>
    <row r="295" spans="2:51" s="14" customFormat="1" ht="10.199999999999999">
      <c r="B295" s="188"/>
      <c r="D295" s="177" t="s">
        <v>146</v>
      </c>
      <c r="E295" s="189" t="s">
        <v>1</v>
      </c>
      <c r="F295" s="190" t="s">
        <v>1379</v>
      </c>
      <c r="H295" s="191">
        <v>22.32</v>
      </c>
      <c r="I295" s="192"/>
      <c r="L295" s="188"/>
      <c r="M295" s="193"/>
      <c r="N295" s="194"/>
      <c r="O295" s="194"/>
      <c r="P295" s="194"/>
      <c r="Q295" s="194"/>
      <c r="R295" s="194"/>
      <c r="S295" s="194"/>
      <c r="T295" s="195"/>
      <c r="AT295" s="189" t="s">
        <v>146</v>
      </c>
      <c r="AU295" s="189" t="s">
        <v>89</v>
      </c>
      <c r="AV295" s="14" t="s">
        <v>89</v>
      </c>
      <c r="AW295" s="14" t="s">
        <v>33</v>
      </c>
      <c r="AX295" s="14" t="s">
        <v>78</v>
      </c>
      <c r="AY295" s="189" t="s">
        <v>136</v>
      </c>
    </row>
    <row r="296" spans="2:51" s="14" customFormat="1" ht="10.199999999999999">
      <c r="B296" s="188"/>
      <c r="D296" s="177" t="s">
        <v>146</v>
      </c>
      <c r="E296" s="189" t="s">
        <v>1</v>
      </c>
      <c r="F296" s="190" t="s">
        <v>1380</v>
      </c>
      <c r="H296" s="191">
        <v>32.4</v>
      </c>
      <c r="I296" s="192"/>
      <c r="L296" s="188"/>
      <c r="M296" s="193"/>
      <c r="N296" s="194"/>
      <c r="O296" s="194"/>
      <c r="P296" s="194"/>
      <c r="Q296" s="194"/>
      <c r="R296" s="194"/>
      <c r="S296" s="194"/>
      <c r="T296" s="195"/>
      <c r="AT296" s="189" t="s">
        <v>146</v>
      </c>
      <c r="AU296" s="189" t="s">
        <v>89</v>
      </c>
      <c r="AV296" s="14" t="s">
        <v>89</v>
      </c>
      <c r="AW296" s="14" t="s">
        <v>33</v>
      </c>
      <c r="AX296" s="14" t="s">
        <v>78</v>
      </c>
      <c r="AY296" s="189" t="s">
        <v>136</v>
      </c>
    </row>
    <row r="297" spans="2:51" s="14" customFormat="1" ht="10.199999999999999">
      <c r="B297" s="188"/>
      <c r="D297" s="177" t="s">
        <v>146</v>
      </c>
      <c r="E297" s="189" t="s">
        <v>1</v>
      </c>
      <c r="F297" s="190" t="s">
        <v>1381</v>
      </c>
      <c r="H297" s="191">
        <v>22.2</v>
      </c>
      <c r="I297" s="192"/>
      <c r="L297" s="188"/>
      <c r="M297" s="193"/>
      <c r="N297" s="194"/>
      <c r="O297" s="194"/>
      <c r="P297" s="194"/>
      <c r="Q297" s="194"/>
      <c r="R297" s="194"/>
      <c r="S297" s="194"/>
      <c r="T297" s="195"/>
      <c r="AT297" s="189" t="s">
        <v>146</v>
      </c>
      <c r="AU297" s="189" t="s">
        <v>89</v>
      </c>
      <c r="AV297" s="14" t="s">
        <v>89</v>
      </c>
      <c r="AW297" s="14" t="s">
        <v>33</v>
      </c>
      <c r="AX297" s="14" t="s">
        <v>78</v>
      </c>
      <c r="AY297" s="189" t="s">
        <v>136</v>
      </c>
    </row>
    <row r="298" spans="2:51" s="14" customFormat="1" ht="10.199999999999999">
      <c r="B298" s="188"/>
      <c r="D298" s="177" t="s">
        <v>146</v>
      </c>
      <c r="E298" s="189" t="s">
        <v>1</v>
      </c>
      <c r="F298" s="190" t="s">
        <v>1382</v>
      </c>
      <c r="H298" s="191">
        <v>20.350000000000001</v>
      </c>
      <c r="I298" s="192"/>
      <c r="L298" s="188"/>
      <c r="M298" s="193"/>
      <c r="N298" s="194"/>
      <c r="O298" s="194"/>
      <c r="P298" s="194"/>
      <c r="Q298" s="194"/>
      <c r="R298" s="194"/>
      <c r="S298" s="194"/>
      <c r="T298" s="195"/>
      <c r="AT298" s="189" t="s">
        <v>146</v>
      </c>
      <c r="AU298" s="189" t="s">
        <v>89</v>
      </c>
      <c r="AV298" s="14" t="s">
        <v>89</v>
      </c>
      <c r="AW298" s="14" t="s">
        <v>33</v>
      </c>
      <c r="AX298" s="14" t="s">
        <v>78</v>
      </c>
      <c r="AY298" s="189" t="s">
        <v>136</v>
      </c>
    </row>
    <row r="299" spans="2:51" s="16" customFormat="1" ht="10.199999999999999">
      <c r="B299" s="204"/>
      <c r="D299" s="177" t="s">
        <v>146</v>
      </c>
      <c r="E299" s="205" t="s">
        <v>1</v>
      </c>
      <c r="F299" s="206" t="s">
        <v>178</v>
      </c>
      <c r="H299" s="207">
        <v>1941.01</v>
      </c>
      <c r="I299" s="208"/>
      <c r="L299" s="204"/>
      <c r="M299" s="209"/>
      <c r="N299" s="210"/>
      <c r="O299" s="210"/>
      <c r="P299" s="210"/>
      <c r="Q299" s="210"/>
      <c r="R299" s="210"/>
      <c r="S299" s="210"/>
      <c r="T299" s="211"/>
      <c r="AT299" s="205" t="s">
        <v>146</v>
      </c>
      <c r="AU299" s="205" t="s">
        <v>89</v>
      </c>
      <c r="AV299" s="16" t="s">
        <v>154</v>
      </c>
      <c r="AW299" s="16" t="s">
        <v>33</v>
      </c>
      <c r="AX299" s="16" t="s">
        <v>78</v>
      </c>
      <c r="AY299" s="205" t="s">
        <v>136</v>
      </c>
    </row>
    <row r="300" spans="2:51" s="13" customFormat="1" ht="10.199999999999999">
      <c r="B300" s="181"/>
      <c r="D300" s="177" t="s">
        <v>146</v>
      </c>
      <c r="E300" s="182" t="s">
        <v>1</v>
      </c>
      <c r="F300" s="183" t="s">
        <v>1313</v>
      </c>
      <c r="H300" s="182" t="s">
        <v>1</v>
      </c>
      <c r="I300" s="184"/>
      <c r="L300" s="181"/>
      <c r="M300" s="185"/>
      <c r="N300" s="186"/>
      <c r="O300" s="186"/>
      <c r="P300" s="186"/>
      <c r="Q300" s="186"/>
      <c r="R300" s="186"/>
      <c r="S300" s="186"/>
      <c r="T300" s="187"/>
      <c r="AT300" s="182" t="s">
        <v>146</v>
      </c>
      <c r="AU300" s="182" t="s">
        <v>89</v>
      </c>
      <c r="AV300" s="13" t="s">
        <v>86</v>
      </c>
      <c r="AW300" s="13" t="s">
        <v>33</v>
      </c>
      <c r="AX300" s="13" t="s">
        <v>78</v>
      </c>
      <c r="AY300" s="182" t="s">
        <v>136</v>
      </c>
    </row>
    <row r="301" spans="2:51" s="14" customFormat="1" ht="10.199999999999999">
      <c r="B301" s="188"/>
      <c r="D301" s="177" t="s">
        <v>146</v>
      </c>
      <c r="E301" s="189" t="s">
        <v>1</v>
      </c>
      <c r="F301" s="190" t="s">
        <v>1383</v>
      </c>
      <c r="H301" s="191">
        <v>1.456</v>
      </c>
      <c r="I301" s="192"/>
      <c r="L301" s="188"/>
      <c r="M301" s="193"/>
      <c r="N301" s="194"/>
      <c r="O301" s="194"/>
      <c r="P301" s="194"/>
      <c r="Q301" s="194"/>
      <c r="R301" s="194"/>
      <c r="S301" s="194"/>
      <c r="T301" s="195"/>
      <c r="AT301" s="189" t="s">
        <v>146</v>
      </c>
      <c r="AU301" s="189" t="s">
        <v>89</v>
      </c>
      <c r="AV301" s="14" t="s">
        <v>89</v>
      </c>
      <c r="AW301" s="14" t="s">
        <v>33</v>
      </c>
      <c r="AX301" s="14" t="s">
        <v>78</v>
      </c>
      <c r="AY301" s="189" t="s">
        <v>136</v>
      </c>
    </row>
    <row r="302" spans="2:51" s="14" customFormat="1" ht="10.199999999999999">
      <c r="B302" s="188"/>
      <c r="D302" s="177" t="s">
        <v>146</v>
      </c>
      <c r="E302" s="189" t="s">
        <v>1</v>
      </c>
      <c r="F302" s="190" t="s">
        <v>1384</v>
      </c>
      <c r="H302" s="191">
        <v>1.456</v>
      </c>
      <c r="I302" s="192"/>
      <c r="L302" s="188"/>
      <c r="M302" s="193"/>
      <c r="N302" s="194"/>
      <c r="O302" s="194"/>
      <c r="P302" s="194"/>
      <c r="Q302" s="194"/>
      <c r="R302" s="194"/>
      <c r="S302" s="194"/>
      <c r="T302" s="195"/>
      <c r="AT302" s="189" t="s">
        <v>146</v>
      </c>
      <c r="AU302" s="189" t="s">
        <v>89</v>
      </c>
      <c r="AV302" s="14" t="s">
        <v>89</v>
      </c>
      <c r="AW302" s="14" t="s">
        <v>33</v>
      </c>
      <c r="AX302" s="14" t="s">
        <v>78</v>
      </c>
      <c r="AY302" s="189" t="s">
        <v>136</v>
      </c>
    </row>
    <row r="303" spans="2:51" s="14" customFormat="1" ht="10.199999999999999">
      <c r="B303" s="188"/>
      <c r="D303" s="177" t="s">
        <v>146</v>
      </c>
      <c r="E303" s="189" t="s">
        <v>1</v>
      </c>
      <c r="F303" s="190" t="s">
        <v>1385</v>
      </c>
      <c r="H303" s="191">
        <v>1.3440000000000001</v>
      </c>
      <c r="I303" s="192"/>
      <c r="L303" s="188"/>
      <c r="M303" s="193"/>
      <c r="N303" s="194"/>
      <c r="O303" s="194"/>
      <c r="P303" s="194"/>
      <c r="Q303" s="194"/>
      <c r="R303" s="194"/>
      <c r="S303" s="194"/>
      <c r="T303" s="195"/>
      <c r="AT303" s="189" t="s">
        <v>146</v>
      </c>
      <c r="AU303" s="189" t="s">
        <v>89</v>
      </c>
      <c r="AV303" s="14" t="s">
        <v>89</v>
      </c>
      <c r="AW303" s="14" t="s">
        <v>33</v>
      </c>
      <c r="AX303" s="14" t="s">
        <v>78</v>
      </c>
      <c r="AY303" s="189" t="s">
        <v>136</v>
      </c>
    </row>
    <row r="304" spans="2:51" s="14" customFormat="1" ht="10.199999999999999">
      <c r="B304" s="188"/>
      <c r="D304" s="177" t="s">
        <v>146</v>
      </c>
      <c r="E304" s="189" t="s">
        <v>1</v>
      </c>
      <c r="F304" s="190" t="s">
        <v>1386</v>
      </c>
      <c r="H304" s="191">
        <v>1.3440000000000001</v>
      </c>
      <c r="I304" s="192"/>
      <c r="L304" s="188"/>
      <c r="M304" s="193"/>
      <c r="N304" s="194"/>
      <c r="O304" s="194"/>
      <c r="P304" s="194"/>
      <c r="Q304" s="194"/>
      <c r="R304" s="194"/>
      <c r="S304" s="194"/>
      <c r="T304" s="195"/>
      <c r="AT304" s="189" t="s">
        <v>146</v>
      </c>
      <c r="AU304" s="189" t="s">
        <v>89</v>
      </c>
      <c r="AV304" s="14" t="s">
        <v>89</v>
      </c>
      <c r="AW304" s="14" t="s">
        <v>33</v>
      </c>
      <c r="AX304" s="14" t="s">
        <v>78</v>
      </c>
      <c r="AY304" s="189" t="s">
        <v>136</v>
      </c>
    </row>
    <row r="305" spans="1:65" s="14" customFormat="1" ht="10.199999999999999">
      <c r="B305" s="188"/>
      <c r="D305" s="177" t="s">
        <v>146</v>
      </c>
      <c r="E305" s="189" t="s">
        <v>1</v>
      </c>
      <c r="F305" s="190" t="s">
        <v>1387</v>
      </c>
      <c r="H305" s="191">
        <v>1.1200000000000001</v>
      </c>
      <c r="I305" s="192"/>
      <c r="L305" s="188"/>
      <c r="M305" s="193"/>
      <c r="N305" s="194"/>
      <c r="O305" s="194"/>
      <c r="P305" s="194"/>
      <c r="Q305" s="194"/>
      <c r="R305" s="194"/>
      <c r="S305" s="194"/>
      <c r="T305" s="195"/>
      <c r="AT305" s="189" t="s">
        <v>146</v>
      </c>
      <c r="AU305" s="189" t="s">
        <v>89</v>
      </c>
      <c r="AV305" s="14" t="s">
        <v>89</v>
      </c>
      <c r="AW305" s="14" t="s">
        <v>33</v>
      </c>
      <c r="AX305" s="14" t="s">
        <v>78</v>
      </c>
      <c r="AY305" s="189" t="s">
        <v>136</v>
      </c>
    </row>
    <row r="306" spans="1:65" s="16" customFormat="1" ht="10.199999999999999">
      <c r="B306" s="204"/>
      <c r="D306" s="177" t="s">
        <v>146</v>
      </c>
      <c r="E306" s="205" t="s">
        <v>1</v>
      </c>
      <c r="F306" s="206" t="s">
        <v>178</v>
      </c>
      <c r="H306" s="207">
        <v>6.72</v>
      </c>
      <c r="I306" s="208"/>
      <c r="L306" s="204"/>
      <c r="M306" s="209"/>
      <c r="N306" s="210"/>
      <c r="O306" s="210"/>
      <c r="P306" s="210"/>
      <c r="Q306" s="210"/>
      <c r="R306" s="210"/>
      <c r="S306" s="210"/>
      <c r="T306" s="211"/>
      <c r="AT306" s="205" t="s">
        <v>146</v>
      </c>
      <c r="AU306" s="205" t="s">
        <v>89</v>
      </c>
      <c r="AV306" s="16" t="s">
        <v>154</v>
      </c>
      <c r="AW306" s="16" t="s">
        <v>33</v>
      </c>
      <c r="AX306" s="16" t="s">
        <v>78</v>
      </c>
      <c r="AY306" s="205" t="s">
        <v>136</v>
      </c>
    </row>
    <row r="307" spans="1:65" s="13" customFormat="1" ht="10.199999999999999">
      <c r="B307" s="181"/>
      <c r="D307" s="177" t="s">
        <v>146</v>
      </c>
      <c r="E307" s="182" t="s">
        <v>1</v>
      </c>
      <c r="F307" s="183" t="s">
        <v>1319</v>
      </c>
      <c r="H307" s="182" t="s">
        <v>1</v>
      </c>
      <c r="I307" s="184"/>
      <c r="L307" s="181"/>
      <c r="M307" s="185"/>
      <c r="N307" s="186"/>
      <c r="O307" s="186"/>
      <c r="P307" s="186"/>
      <c r="Q307" s="186"/>
      <c r="R307" s="186"/>
      <c r="S307" s="186"/>
      <c r="T307" s="187"/>
      <c r="AT307" s="182" t="s">
        <v>146</v>
      </c>
      <c r="AU307" s="182" t="s">
        <v>89</v>
      </c>
      <c r="AV307" s="13" t="s">
        <v>86</v>
      </c>
      <c r="AW307" s="13" t="s">
        <v>33</v>
      </c>
      <c r="AX307" s="13" t="s">
        <v>78</v>
      </c>
      <c r="AY307" s="182" t="s">
        <v>136</v>
      </c>
    </row>
    <row r="308" spans="1:65" s="14" customFormat="1" ht="10.199999999999999">
      <c r="B308" s="188"/>
      <c r="D308" s="177" t="s">
        <v>146</v>
      </c>
      <c r="E308" s="189" t="s">
        <v>1</v>
      </c>
      <c r="F308" s="190" t="s">
        <v>1388</v>
      </c>
      <c r="H308" s="191">
        <v>2.8</v>
      </c>
      <c r="I308" s="192"/>
      <c r="L308" s="188"/>
      <c r="M308" s="193"/>
      <c r="N308" s="194"/>
      <c r="O308" s="194"/>
      <c r="P308" s="194"/>
      <c r="Q308" s="194"/>
      <c r="R308" s="194"/>
      <c r="S308" s="194"/>
      <c r="T308" s="195"/>
      <c r="AT308" s="189" t="s">
        <v>146</v>
      </c>
      <c r="AU308" s="189" t="s">
        <v>89</v>
      </c>
      <c r="AV308" s="14" t="s">
        <v>89</v>
      </c>
      <c r="AW308" s="14" t="s">
        <v>33</v>
      </c>
      <c r="AX308" s="14" t="s">
        <v>78</v>
      </c>
      <c r="AY308" s="189" t="s">
        <v>136</v>
      </c>
    </row>
    <row r="309" spans="1:65" s="16" customFormat="1" ht="10.199999999999999">
      <c r="B309" s="204"/>
      <c r="D309" s="177" t="s">
        <v>146</v>
      </c>
      <c r="E309" s="205" t="s">
        <v>1</v>
      </c>
      <c r="F309" s="206" t="s">
        <v>178</v>
      </c>
      <c r="H309" s="207">
        <v>2.8</v>
      </c>
      <c r="I309" s="208"/>
      <c r="L309" s="204"/>
      <c r="M309" s="209"/>
      <c r="N309" s="210"/>
      <c r="O309" s="210"/>
      <c r="P309" s="210"/>
      <c r="Q309" s="210"/>
      <c r="R309" s="210"/>
      <c r="S309" s="210"/>
      <c r="T309" s="211"/>
      <c r="AT309" s="205" t="s">
        <v>146</v>
      </c>
      <c r="AU309" s="205" t="s">
        <v>89</v>
      </c>
      <c r="AV309" s="16" t="s">
        <v>154</v>
      </c>
      <c r="AW309" s="16" t="s">
        <v>33</v>
      </c>
      <c r="AX309" s="16" t="s">
        <v>78</v>
      </c>
      <c r="AY309" s="205" t="s">
        <v>136</v>
      </c>
    </row>
    <row r="310" spans="1:65" s="15" customFormat="1" ht="10.199999999999999">
      <c r="B310" s="196"/>
      <c r="D310" s="177" t="s">
        <v>146</v>
      </c>
      <c r="E310" s="197" t="s">
        <v>1</v>
      </c>
      <c r="F310" s="198" t="s">
        <v>149</v>
      </c>
      <c r="H310" s="199">
        <v>1950.53</v>
      </c>
      <c r="I310" s="200"/>
      <c r="L310" s="196"/>
      <c r="M310" s="201"/>
      <c r="N310" s="202"/>
      <c r="O310" s="202"/>
      <c r="P310" s="202"/>
      <c r="Q310" s="202"/>
      <c r="R310" s="202"/>
      <c r="S310" s="202"/>
      <c r="T310" s="203"/>
      <c r="AT310" s="197" t="s">
        <v>146</v>
      </c>
      <c r="AU310" s="197" t="s">
        <v>89</v>
      </c>
      <c r="AV310" s="15" t="s">
        <v>142</v>
      </c>
      <c r="AW310" s="15" t="s">
        <v>33</v>
      </c>
      <c r="AX310" s="15" t="s">
        <v>78</v>
      </c>
      <c r="AY310" s="197" t="s">
        <v>136</v>
      </c>
    </row>
    <row r="311" spans="1:65" s="14" customFormat="1" ht="10.199999999999999">
      <c r="B311" s="188"/>
      <c r="D311" s="177" t="s">
        <v>146</v>
      </c>
      <c r="E311" s="189" t="s">
        <v>1</v>
      </c>
      <c r="F311" s="190" t="s">
        <v>1389</v>
      </c>
      <c r="H311" s="191">
        <v>1950.5</v>
      </c>
      <c r="I311" s="192"/>
      <c r="L311" s="188"/>
      <c r="M311" s="193"/>
      <c r="N311" s="194"/>
      <c r="O311" s="194"/>
      <c r="P311" s="194"/>
      <c r="Q311" s="194"/>
      <c r="R311" s="194"/>
      <c r="S311" s="194"/>
      <c r="T311" s="195"/>
      <c r="AT311" s="189" t="s">
        <v>146</v>
      </c>
      <c r="AU311" s="189" t="s">
        <v>89</v>
      </c>
      <c r="AV311" s="14" t="s">
        <v>89</v>
      </c>
      <c r="AW311" s="14" t="s">
        <v>33</v>
      </c>
      <c r="AX311" s="14" t="s">
        <v>86</v>
      </c>
      <c r="AY311" s="189" t="s">
        <v>136</v>
      </c>
    </row>
    <row r="312" spans="1:65" s="2" customFormat="1" ht="16.5" customHeight="1">
      <c r="A312" s="33"/>
      <c r="B312" s="162"/>
      <c r="C312" s="163" t="s">
        <v>242</v>
      </c>
      <c r="D312" s="163" t="s">
        <v>138</v>
      </c>
      <c r="E312" s="164" t="s">
        <v>432</v>
      </c>
      <c r="F312" s="165" t="s">
        <v>433</v>
      </c>
      <c r="G312" s="166" t="s">
        <v>141</v>
      </c>
      <c r="H312" s="167">
        <v>1950.5</v>
      </c>
      <c r="I312" s="168"/>
      <c r="J312" s="169">
        <f>ROUND(I312*H312,2)</f>
        <v>0</v>
      </c>
      <c r="K312" s="170"/>
      <c r="L312" s="34"/>
      <c r="M312" s="171" t="s">
        <v>1</v>
      </c>
      <c r="N312" s="172" t="s">
        <v>43</v>
      </c>
      <c r="O312" s="59"/>
      <c r="P312" s="173">
        <f>O312*H312</f>
        <v>0</v>
      </c>
      <c r="Q312" s="173">
        <v>0</v>
      </c>
      <c r="R312" s="173">
        <f>Q312*H312</f>
        <v>0</v>
      </c>
      <c r="S312" s="173">
        <v>0</v>
      </c>
      <c r="T312" s="174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5" t="s">
        <v>142</v>
      </c>
      <c r="AT312" s="175" t="s">
        <v>138</v>
      </c>
      <c r="AU312" s="175" t="s">
        <v>89</v>
      </c>
      <c r="AY312" s="18" t="s">
        <v>136</v>
      </c>
      <c r="BE312" s="176">
        <f>IF(N312="základní",J312,0)</f>
        <v>0</v>
      </c>
      <c r="BF312" s="176">
        <f>IF(N312="snížená",J312,0)</f>
        <v>0</v>
      </c>
      <c r="BG312" s="176">
        <f>IF(N312="zákl. přenesená",J312,0)</f>
        <v>0</v>
      </c>
      <c r="BH312" s="176">
        <f>IF(N312="sníž. přenesená",J312,0)</f>
        <v>0</v>
      </c>
      <c r="BI312" s="176">
        <f>IF(N312="nulová",J312,0)</f>
        <v>0</v>
      </c>
      <c r="BJ312" s="18" t="s">
        <v>86</v>
      </c>
      <c r="BK312" s="176">
        <f>ROUND(I312*H312,2)</f>
        <v>0</v>
      </c>
      <c r="BL312" s="18" t="s">
        <v>142</v>
      </c>
      <c r="BM312" s="175" t="s">
        <v>1390</v>
      </c>
    </row>
    <row r="313" spans="1:65" s="2" customFormat="1" ht="19.2">
      <c r="A313" s="33"/>
      <c r="B313" s="34"/>
      <c r="C313" s="33"/>
      <c r="D313" s="177" t="s">
        <v>144</v>
      </c>
      <c r="E313" s="33"/>
      <c r="F313" s="178" t="s">
        <v>435</v>
      </c>
      <c r="G313" s="33"/>
      <c r="H313" s="33"/>
      <c r="I313" s="97"/>
      <c r="J313" s="33"/>
      <c r="K313" s="33"/>
      <c r="L313" s="34"/>
      <c r="M313" s="179"/>
      <c r="N313" s="180"/>
      <c r="O313" s="59"/>
      <c r="P313" s="59"/>
      <c r="Q313" s="59"/>
      <c r="R313" s="59"/>
      <c r="S313" s="59"/>
      <c r="T313" s="60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8" t="s">
        <v>144</v>
      </c>
      <c r="AU313" s="18" t="s">
        <v>89</v>
      </c>
    </row>
    <row r="314" spans="1:65" s="14" customFormat="1" ht="10.199999999999999">
      <c r="B314" s="188"/>
      <c r="D314" s="177" t="s">
        <v>146</v>
      </c>
      <c r="E314" s="189" t="s">
        <v>1</v>
      </c>
      <c r="F314" s="190" t="s">
        <v>1389</v>
      </c>
      <c r="H314" s="191">
        <v>1950.5</v>
      </c>
      <c r="I314" s="192"/>
      <c r="L314" s="188"/>
      <c r="M314" s="193"/>
      <c r="N314" s="194"/>
      <c r="O314" s="194"/>
      <c r="P314" s="194"/>
      <c r="Q314" s="194"/>
      <c r="R314" s="194"/>
      <c r="S314" s="194"/>
      <c r="T314" s="195"/>
      <c r="AT314" s="189" t="s">
        <v>146</v>
      </c>
      <c r="AU314" s="189" t="s">
        <v>89</v>
      </c>
      <c r="AV314" s="14" t="s">
        <v>89</v>
      </c>
      <c r="AW314" s="14" t="s">
        <v>33</v>
      </c>
      <c r="AX314" s="14" t="s">
        <v>86</v>
      </c>
      <c r="AY314" s="189" t="s">
        <v>136</v>
      </c>
    </row>
    <row r="315" spans="1:65" s="2" customFormat="1" ht="16.5" customHeight="1">
      <c r="A315" s="33"/>
      <c r="B315" s="162"/>
      <c r="C315" s="163" t="s">
        <v>8</v>
      </c>
      <c r="D315" s="163" t="s">
        <v>138</v>
      </c>
      <c r="E315" s="164" t="s">
        <v>441</v>
      </c>
      <c r="F315" s="165" t="s">
        <v>442</v>
      </c>
      <c r="G315" s="166" t="s">
        <v>256</v>
      </c>
      <c r="H315" s="167">
        <v>240</v>
      </c>
      <c r="I315" s="168"/>
      <c r="J315" s="169">
        <f>ROUND(I315*H315,2)</f>
        <v>0</v>
      </c>
      <c r="K315" s="170"/>
      <c r="L315" s="34"/>
      <c r="M315" s="171" t="s">
        <v>1</v>
      </c>
      <c r="N315" s="172" t="s">
        <v>43</v>
      </c>
      <c r="O315" s="59"/>
      <c r="P315" s="173">
        <f>O315*H315</f>
        <v>0</v>
      </c>
      <c r="Q315" s="173">
        <v>0</v>
      </c>
      <c r="R315" s="173">
        <f>Q315*H315</f>
        <v>0</v>
      </c>
      <c r="S315" s="173">
        <v>0</v>
      </c>
      <c r="T315" s="174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5" t="s">
        <v>142</v>
      </c>
      <c r="AT315" s="175" t="s">
        <v>138</v>
      </c>
      <c r="AU315" s="175" t="s">
        <v>89</v>
      </c>
      <c r="AY315" s="18" t="s">
        <v>136</v>
      </c>
      <c r="BE315" s="176">
        <f>IF(N315="základní",J315,0)</f>
        <v>0</v>
      </c>
      <c r="BF315" s="176">
        <f>IF(N315="snížená",J315,0)</f>
        <v>0</v>
      </c>
      <c r="BG315" s="176">
        <f>IF(N315="zákl. přenesená",J315,0)</f>
        <v>0</v>
      </c>
      <c r="BH315" s="176">
        <f>IF(N315="sníž. přenesená",J315,0)</f>
        <v>0</v>
      </c>
      <c r="BI315" s="176">
        <f>IF(N315="nulová",J315,0)</f>
        <v>0</v>
      </c>
      <c r="BJ315" s="18" t="s">
        <v>86</v>
      </c>
      <c r="BK315" s="176">
        <f>ROUND(I315*H315,2)</f>
        <v>0</v>
      </c>
      <c r="BL315" s="18" t="s">
        <v>142</v>
      </c>
      <c r="BM315" s="175" t="s">
        <v>1391</v>
      </c>
    </row>
    <row r="316" spans="1:65" s="2" customFormat="1" ht="19.2">
      <c r="A316" s="33"/>
      <c r="B316" s="34"/>
      <c r="C316" s="33"/>
      <c r="D316" s="177" t="s">
        <v>144</v>
      </c>
      <c r="E316" s="33"/>
      <c r="F316" s="178" t="s">
        <v>444</v>
      </c>
      <c r="G316" s="33"/>
      <c r="H316" s="33"/>
      <c r="I316" s="97"/>
      <c r="J316" s="33"/>
      <c r="K316" s="33"/>
      <c r="L316" s="34"/>
      <c r="M316" s="179"/>
      <c r="N316" s="180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8" t="s">
        <v>144</v>
      </c>
      <c r="AU316" s="18" t="s">
        <v>89</v>
      </c>
    </row>
    <row r="317" spans="1:65" s="13" customFormat="1" ht="10.199999999999999">
      <c r="B317" s="181"/>
      <c r="D317" s="177" t="s">
        <v>146</v>
      </c>
      <c r="E317" s="182" t="s">
        <v>1</v>
      </c>
      <c r="F317" s="183" t="s">
        <v>1392</v>
      </c>
      <c r="H317" s="182" t="s">
        <v>1</v>
      </c>
      <c r="I317" s="184"/>
      <c r="L317" s="181"/>
      <c r="M317" s="185"/>
      <c r="N317" s="186"/>
      <c r="O317" s="186"/>
      <c r="P317" s="186"/>
      <c r="Q317" s="186"/>
      <c r="R317" s="186"/>
      <c r="S317" s="186"/>
      <c r="T317" s="187"/>
      <c r="AT317" s="182" t="s">
        <v>146</v>
      </c>
      <c r="AU317" s="182" t="s">
        <v>89</v>
      </c>
      <c r="AV317" s="13" t="s">
        <v>86</v>
      </c>
      <c r="AW317" s="13" t="s">
        <v>33</v>
      </c>
      <c r="AX317" s="13" t="s">
        <v>78</v>
      </c>
      <c r="AY317" s="182" t="s">
        <v>136</v>
      </c>
    </row>
    <row r="318" spans="1:65" s="14" customFormat="1" ht="10.199999999999999">
      <c r="B318" s="188"/>
      <c r="D318" s="177" t="s">
        <v>146</v>
      </c>
      <c r="E318" s="189" t="s">
        <v>1</v>
      </c>
      <c r="F318" s="190" t="s">
        <v>1393</v>
      </c>
      <c r="H318" s="191">
        <v>240</v>
      </c>
      <c r="I318" s="192"/>
      <c r="L318" s="188"/>
      <c r="M318" s="193"/>
      <c r="N318" s="194"/>
      <c r="O318" s="194"/>
      <c r="P318" s="194"/>
      <c r="Q318" s="194"/>
      <c r="R318" s="194"/>
      <c r="S318" s="194"/>
      <c r="T318" s="195"/>
      <c r="AT318" s="189" t="s">
        <v>146</v>
      </c>
      <c r="AU318" s="189" t="s">
        <v>89</v>
      </c>
      <c r="AV318" s="14" t="s">
        <v>89</v>
      </c>
      <c r="AW318" s="14" t="s">
        <v>33</v>
      </c>
      <c r="AX318" s="14" t="s">
        <v>78</v>
      </c>
      <c r="AY318" s="189" t="s">
        <v>136</v>
      </c>
    </row>
    <row r="319" spans="1:65" s="15" customFormat="1" ht="10.199999999999999">
      <c r="B319" s="196"/>
      <c r="D319" s="177" t="s">
        <v>146</v>
      </c>
      <c r="E319" s="197" t="s">
        <v>1</v>
      </c>
      <c r="F319" s="198" t="s">
        <v>149</v>
      </c>
      <c r="H319" s="199">
        <v>240</v>
      </c>
      <c r="I319" s="200"/>
      <c r="L319" s="196"/>
      <c r="M319" s="201"/>
      <c r="N319" s="202"/>
      <c r="O319" s="202"/>
      <c r="P319" s="202"/>
      <c r="Q319" s="202"/>
      <c r="R319" s="202"/>
      <c r="S319" s="202"/>
      <c r="T319" s="203"/>
      <c r="AT319" s="197" t="s">
        <v>146</v>
      </c>
      <c r="AU319" s="197" t="s">
        <v>89</v>
      </c>
      <c r="AV319" s="15" t="s">
        <v>142</v>
      </c>
      <c r="AW319" s="15" t="s">
        <v>33</v>
      </c>
      <c r="AX319" s="15" t="s">
        <v>86</v>
      </c>
      <c r="AY319" s="197" t="s">
        <v>136</v>
      </c>
    </row>
    <row r="320" spans="1:65" s="2" customFormat="1" ht="16.5" customHeight="1">
      <c r="A320" s="33"/>
      <c r="B320" s="162"/>
      <c r="C320" s="163" t="s">
        <v>253</v>
      </c>
      <c r="D320" s="163" t="s">
        <v>138</v>
      </c>
      <c r="E320" s="164" t="s">
        <v>448</v>
      </c>
      <c r="F320" s="165" t="s">
        <v>449</v>
      </c>
      <c r="G320" s="166" t="s">
        <v>256</v>
      </c>
      <c r="H320" s="167">
        <v>311.47500000000002</v>
      </c>
      <c r="I320" s="168"/>
      <c r="J320" s="169">
        <f>ROUND(I320*H320,2)</f>
        <v>0</v>
      </c>
      <c r="K320" s="170"/>
      <c r="L320" s="34"/>
      <c r="M320" s="171" t="s">
        <v>1</v>
      </c>
      <c r="N320" s="172" t="s">
        <v>43</v>
      </c>
      <c r="O320" s="59"/>
      <c r="P320" s="173">
        <f>O320*H320</f>
        <v>0</v>
      </c>
      <c r="Q320" s="173">
        <v>0</v>
      </c>
      <c r="R320" s="173">
        <f>Q320*H320</f>
        <v>0</v>
      </c>
      <c r="S320" s="173">
        <v>0</v>
      </c>
      <c r="T320" s="174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5" t="s">
        <v>142</v>
      </c>
      <c r="AT320" s="175" t="s">
        <v>138</v>
      </c>
      <c r="AU320" s="175" t="s">
        <v>89</v>
      </c>
      <c r="AY320" s="18" t="s">
        <v>136</v>
      </c>
      <c r="BE320" s="176">
        <f>IF(N320="základní",J320,0)</f>
        <v>0</v>
      </c>
      <c r="BF320" s="176">
        <f>IF(N320="snížená",J320,0)</f>
        <v>0</v>
      </c>
      <c r="BG320" s="176">
        <f>IF(N320="zákl. přenesená",J320,0)</f>
        <v>0</v>
      </c>
      <c r="BH320" s="176">
        <f>IF(N320="sníž. přenesená",J320,0)</f>
        <v>0</v>
      </c>
      <c r="BI320" s="176">
        <f>IF(N320="nulová",J320,0)</f>
        <v>0</v>
      </c>
      <c r="BJ320" s="18" t="s">
        <v>86</v>
      </c>
      <c r="BK320" s="176">
        <f>ROUND(I320*H320,2)</f>
        <v>0</v>
      </c>
      <c r="BL320" s="18" t="s">
        <v>142</v>
      </c>
      <c r="BM320" s="175" t="s">
        <v>1394</v>
      </c>
    </row>
    <row r="321" spans="1:65" s="2" customFormat="1" ht="19.2">
      <c r="A321" s="33"/>
      <c r="B321" s="34"/>
      <c r="C321" s="33"/>
      <c r="D321" s="177" t="s">
        <v>144</v>
      </c>
      <c r="E321" s="33"/>
      <c r="F321" s="178" t="s">
        <v>451</v>
      </c>
      <c r="G321" s="33"/>
      <c r="H321" s="33"/>
      <c r="I321" s="97"/>
      <c r="J321" s="33"/>
      <c r="K321" s="33"/>
      <c r="L321" s="34"/>
      <c r="M321" s="179"/>
      <c r="N321" s="180"/>
      <c r="O321" s="59"/>
      <c r="P321" s="59"/>
      <c r="Q321" s="59"/>
      <c r="R321" s="59"/>
      <c r="S321" s="59"/>
      <c r="T321" s="60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8" t="s">
        <v>144</v>
      </c>
      <c r="AU321" s="18" t="s">
        <v>89</v>
      </c>
    </row>
    <row r="322" spans="1:65" s="14" customFormat="1" ht="10.199999999999999">
      <c r="B322" s="188"/>
      <c r="D322" s="177" t="s">
        <v>146</v>
      </c>
      <c r="E322" s="189" t="s">
        <v>1</v>
      </c>
      <c r="F322" s="190" t="s">
        <v>1395</v>
      </c>
      <c r="H322" s="191">
        <v>311.47500000000002</v>
      </c>
      <c r="I322" s="192"/>
      <c r="L322" s="188"/>
      <c r="M322" s="193"/>
      <c r="N322" s="194"/>
      <c r="O322" s="194"/>
      <c r="P322" s="194"/>
      <c r="Q322" s="194"/>
      <c r="R322" s="194"/>
      <c r="S322" s="194"/>
      <c r="T322" s="195"/>
      <c r="AT322" s="189" t="s">
        <v>146</v>
      </c>
      <c r="AU322" s="189" t="s">
        <v>89</v>
      </c>
      <c r="AV322" s="14" t="s">
        <v>89</v>
      </c>
      <c r="AW322" s="14" t="s">
        <v>33</v>
      </c>
      <c r="AX322" s="14" t="s">
        <v>78</v>
      </c>
      <c r="AY322" s="189" t="s">
        <v>136</v>
      </c>
    </row>
    <row r="323" spans="1:65" s="15" customFormat="1" ht="10.199999999999999">
      <c r="B323" s="196"/>
      <c r="D323" s="177" t="s">
        <v>146</v>
      </c>
      <c r="E323" s="197" t="s">
        <v>1</v>
      </c>
      <c r="F323" s="198" t="s">
        <v>149</v>
      </c>
      <c r="H323" s="199">
        <v>311.47500000000002</v>
      </c>
      <c r="I323" s="200"/>
      <c r="L323" s="196"/>
      <c r="M323" s="201"/>
      <c r="N323" s="202"/>
      <c r="O323" s="202"/>
      <c r="P323" s="202"/>
      <c r="Q323" s="202"/>
      <c r="R323" s="202"/>
      <c r="S323" s="202"/>
      <c r="T323" s="203"/>
      <c r="AT323" s="197" t="s">
        <v>146</v>
      </c>
      <c r="AU323" s="197" t="s">
        <v>89</v>
      </c>
      <c r="AV323" s="15" t="s">
        <v>142</v>
      </c>
      <c r="AW323" s="15" t="s">
        <v>33</v>
      </c>
      <c r="AX323" s="15" t="s">
        <v>86</v>
      </c>
      <c r="AY323" s="197" t="s">
        <v>136</v>
      </c>
    </row>
    <row r="324" spans="1:65" s="2" customFormat="1" ht="21.75" customHeight="1">
      <c r="A324" s="33"/>
      <c r="B324" s="162"/>
      <c r="C324" s="163" t="s">
        <v>338</v>
      </c>
      <c r="D324" s="163" t="s">
        <v>138</v>
      </c>
      <c r="E324" s="164" t="s">
        <v>454</v>
      </c>
      <c r="F324" s="165" t="s">
        <v>455</v>
      </c>
      <c r="G324" s="166" t="s">
        <v>256</v>
      </c>
      <c r="H324" s="167">
        <v>6229.5</v>
      </c>
      <c r="I324" s="168"/>
      <c r="J324" s="169">
        <f>ROUND(I324*H324,2)</f>
        <v>0</v>
      </c>
      <c r="K324" s="170"/>
      <c r="L324" s="34"/>
      <c r="M324" s="171" t="s">
        <v>1</v>
      </c>
      <c r="N324" s="172" t="s">
        <v>43</v>
      </c>
      <c r="O324" s="59"/>
      <c r="P324" s="173">
        <f>O324*H324</f>
        <v>0</v>
      </c>
      <c r="Q324" s="173">
        <v>0</v>
      </c>
      <c r="R324" s="173">
        <f>Q324*H324</f>
        <v>0</v>
      </c>
      <c r="S324" s="173">
        <v>0</v>
      </c>
      <c r="T324" s="174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5" t="s">
        <v>142</v>
      </c>
      <c r="AT324" s="175" t="s">
        <v>138</v>
      </c>
      <c r="AU324" s="175" t="s">
        <v>89</v>
      </c>
      <c r="AY324" s="18" t="s">
        <v>136</v>
      </c>
      <c r="BE324" s="176">
        <f>IF(N324="základní",J324,0)</f>
        <v>0</v>
      </c>
      <c r="BF324" s="176">
        <f>IF(N324="snížená",J324,0)</f>
        <v>0</v>
      </c>
      <c r="BG324" s="176">
        <f>IF(N324="zákl. přenesená",J324,0)</f>
        <v>0</v>
      </c>
      <c r="BH324" s="176">
        <f>IF(N324="sníž. přenesená",J324,0)</f>
        <v>0</v>
      </c>
      <c r="BI324" s="176">
        <f>IF(N324="nulová",J324,0)</f>
        <v>0</v>
      </c>
      <c r="BJ324" s="18" t="s">
        <v>86</v>
      </c>
      <c r="BK324" s="176">
        <f>ROUND(I324*H324,2)</f>
        <v>0</v>
      </c>
      <c r="BL324" s="18" t="s">
        <v>142</v>
      </c>
      <c r="BM324" s="175" t="s">
        <v>1396</v>
      </c>
    </row>
    <row r="325" spans="1:65" s="2" customFormat="1" ht="28.8">
      <c r="A325" s="33"/>
      <c r="B325" s="34"/>
      <c r="C325" s="33"/>
      <c r="D325" s="177" t="s">
        <v>144</v>
      </c>
      <c r="E325" s="33"/>
      <c r="F325" s="178" t="s">
        <v>457</v>
      </c>
      <c r="G325" s="33"/>
      <c r="H325" s="33"/>
      <c r="I325" s="97"/>
      <c r="J325" s="33"/>
      <c r="K325" s="33"/>
      <c r="L325" s="34"/>
      <c r="M325" s="179"/>
      <c r="N325" s="180"/>
      <c r="O325" s="59"/>
      <c r="P325" s="59"/>
      <c r="Q325" s="59"/>
      <c r="R325" s="59"/>
      <c r="S325" s="59"/>
      <c r="T325" s="60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T325" s="18" t="s">
        <v>144</v>
      </c>
      <c r="AU325" s="18" t="s">
        <v>89</v>
      </c>
    </row>
    <row r="326" spans="1:65" s="14" customFormat="1" ht="10.199999999999999">
      <c r="B326" s="188"/>
      <c r="D326" s="177" t="s">
        <v>146</v>
      </c>
      <c r="E326" s="189" t="s">
        <v>1</v>
      </c>
      <c r="F326" s="190" t="s">
        <v>1397</v>
      </c>
      <c r="H326" s="191">
        <v>6229.5</v>
      </c>
      <c r="I326" s="192"/>
      <c r="L326" s="188"/>
      <c r="M326" s="193"/>
      <c r="N326" s="194"/>
      <c r="O326" s="194"/>
      <c r="P326" s="194"/>
      <c r="Q326" s="194"/>
      <c r="R326" s="194"/>
      <c r="S326" s="194"/>
      <c r="T326" s="195"/>
      <c r="AT326" s="189" t="s">
        <v>146</v>
      </c>
      <c r="AU326" s="189" t="s">
        <v>89</v>
      </c>
      <c r="AV326" s="14" t="s">
        <v>89</v>
      </c>
      <c r="AW326" s="14" t="s">
        <v>33</v>
      </c>
      <c r="AX326" s="14" t="s">
        <v>86</v>
      </c>
      <c r="AY326" s="189" t="s">
        <v>136</v>
      </c>
    </row>
    <row r="327" spans="1:65" s="2" customFormat="1" ht="16.5" customHeight="1">
      <c r="A327" s="33"/>
      <c r="B327" s="162"/>
      <c r="C327" s="163" t="s">
        <v>360</v>
      </c>
      <c r="D327" s="163" t="s">
        <v>138</v>
      </c>
      <c r="E327" s="164" t="s">
        <v>460</v>
      </c>
      <c r="F327" s="165" t="s">
        <v>461</v>
      </c>
      <c r="G327" s="166" t="s">
        <v>256</v>
      </c>
      <c r="H327" s="167">
        <v>240</v>
      </c>
      <c r="I327" s="168"/>
      <c r="J327" s="169">
        <f>ROUND(I327*H327,2)</f>
        <v>0</v>
      </c>
      <c r="K327" s="170"/>
      <c r="L327" s="34"/>
      <c r="M327" s="171" t="s">
        <v>1</v>
      </c>
      <c r="N327" s="172" t="s">
        <v>43</v>
      </c>
      <c r="O327" s="59"/>
      <c r="P327" s="173">
        <f>O327*H327</f>
        <v>0</v>
      </c>
      <c r="Q327" s="173">
        <v>0</v>
      </c>
      <c r="R327" s="173">
        <f>Q327*H327</f>
        <v>0</v>
      </c>
      <c r="S327" s="173">
        <v>0</v>
      </c>
      <c r="T327" s="174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5" t="s">
        <v>142</v>
      </c>
      <c r="AT327" s="175" t="s">
        <v>138</v>
      </c>
      <c r="AU327" s="175" t="s">
        <v>89</v>
      </c>
      <c r="AY327" s="18" t="s">
        <v>136</v>
      </c>
      <c r="BE327" s="176">
        <f>IF(N327="základní",J327,0)</f>
        <v>0</v>
      </c>
      <c r="BF327" s="176">
        <f>IF(N327="snížená",J327,0)</f>
        <v>0</v>
      </c>
      <c r="BG327" s="176">
        <f>IF(N327="zákl. přenesená",J327,0)</f>
        <v>0</v>
      </c>
      <c r="BH327" s="176">
        <f>IF(N327="sníž. přenesená",J327,0)</f>
        <v>0</v>
      </c>
      <c r="BI327" s="176">
        <f>IF(N327="nulová",J327,0)</f>
        <v>0</v>
      </c>
      <c r="BJ327" s="18" t="s">
        <v>86</v>
      </c>
      <c r="BK327" s="176">
        <f>ROUND(I327*H327,2)</f>
        <v>0</v>
      </c>
      <c r="BL327" s="18" t="s">
        <v>142</v>
      </c>
      <c r="BM327" s="175" t="s">
        <v>1398</v>
      </c>
    </row>
    <row r="328" spans="1:65" s="2" customFormat="1" ht="19.2">
      <c r="A328" s="33"/>
      <c r="B328" s="34"/>
      <c r="C328" s="33"/>
      <c r="D328" s="177" t="s">
        <v>144</v>
      </c>
      <c r="E328" s="33"/>
      <c r="F328" s="178" t="s">
        <v>463</v>
      </c>
      <c r="G328" s="33"/>
      <c r="H328" s="33"/>
      <c r="I328" s="97"/>
      <c r="J328" s="33"/>
      <c r="K328" s="33"/>
      <c r="L328" s="34"/>
      <c r="M328" s="179"/>
      <c r="N328" s="180"/>
      <c r="O328" s="59"/>
      <c r="P328" s="59"/>
      <c r="Q328" s="59"/>
      <c r="R328" s="59"/>
      <c r="S328" s="59"/>
      <c r="T328" s="60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8" t="s">
        <v>144</v>
      </c>
      <c r="AU328" s="18" t="s">
        <v>89</v>
      </c>
    </row>
    <row r="329" spans="1:65" s="14" customFormat="1" ht="10.199999999999999">
      <c r="B329" s="188"/>
      <c r="D329" s="177" t="s">
        <v>146</v>
      </c>
      <c r="E329" s="189" t="s">
        <v>1</v>
      </c>
      <c r="F329" s="190" t="s">
        <v>1399</v>
      </c>
      <c r="H329" s="191">
        <v>240</v>
      </c>
      <c r="I329" s="192"/>
      <c r="L329" s="188"/>
      <c r="M329" s="193"/>
      <c r="N329" s="194"/>
      <c r="O329" s="194"/>
      <c r="P329" s="194"/>
      <c r="Q329" s="194"/>
      <c r="R329" s="194"/>
      <c r="S329" s="194"/>
      <c r="T329" s="195"/>
      <c r="AT329" s="189" t="s">
        <v>146</v>
      </c>
      <c r="AU329" s="189" t="s">
        <v>89</v>
      </c>
      <c r="AV329" s="14" t="s">
        <v>89</v>
      </c>
      <c r="AW329" s="14" t="s">
        <v>33</v>
      </c>
      <c r="AX329" s="14" t="s">
        <v>78</v>
      </c>
      <c r="AY329" s="189" t="s">
        <v>136</v>
      </c>
    </row>
    <row r="330" spans="1:65" s="15" customFormat="1" ht="10.199999999999999">
      <c r="B330" s="196"/>
      <c r="D330" s="177" t="s">
        <v>146</v>
      </c>
      <c r="E330" s="197" t="s">
        <v>1</v>
      </c>
      <c r="F330" s="198" t="s">
        <v>149</v>
      </c>
      <c r="H330" s="199">
        <v>240</v>
      </c>
      <c r="I330" s="200"/>
      <c r="L330" s="196"/>
      <c r="M330" s="201"/>
      <c r="N330" s="202"/>
      <c r="O330" s="202"/>
      <c r="P330" s="202"/>
      <c r="Q330" s="202"/>
      <c r="R330" s="202"/>
      <c r="S330" s="202"/>
      <c r="T330" s="203"/>
      <c r="AT330" s="197" t="s">
        <v>146</v>
      </c>
      <c r="AU330" s="197" t="s">
        <v>89</v>
      </c>
      <c r="AV330" s="15" t="s">
        <v>142</v>
      </c>
      <c r="AW330" s="15" t="s">
        <v>33</v>
      </c>
      <c r="AX330" s="15" t="s">
        <v>86</v>
      </c>
      <c r="AY330" s="197" t="s">
        <v>136</v>
      </c>
    </row>
    <row r="331" spans="1:65" s="2" customFormat="1" ht="16.5" customHeight="1">
      <c r="A331" s="33"/>
      <c r="B331" s="162"/>
      <c r="C331" s="163" t="s">
        <v>405</v>
      </c>
      <c r="D331" s="163" t="s">
        <v>138</v>
      </c>
      <c r="E331" s="164" t="s">
        <v>466</v>
      </c>
      <c r="F331" s="165" t="s">
        <v>467</v>
      </c>
      <c r="G331" s="166" t="s">
        <v>468</v>
      </c>
      <c r="H331" s="167">
        <v>622.95000000000005</v>
      </c>
      <c r="I331" s="168"/>
      <c r="J331" s="169">
        <f>ROUND(I331*H331,2)</f>
        <v>0</v>
      </c>
      <c r="K331" s="170"/>
      <c r="L331" s="34"/>
      <c r="M331" s="171" t="s">
        <v>1</v>
      </c>
      <c r="N331" s="172" t="s">
        <v>43</v>
      </c>
      <c r="O331" s="59"/>
      <c r="P331" s="173">
        <f>O331*H331</f>
        <v>0</v>
      </c>
      <c r="Q331" s="173">
        <v>0</v>
      </c>
      <c r="R331" s="173">
        <f>Q331*H331</f>
        <v>0</v>
      </c>
      <c r="S331" s="173">
        <v>0</v>
      </c>
      <c r="T331" s="174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5" t="s">
        <v>142</v>
      </c>
      <c r="AT331" s="175" t="s">
        <v>138</v>
      </c>
      <c r="AU331" s="175" t="s">
        <v>89</v>
      </c>
      <c r="AY331" s="18" t="s">
        <v>136</v>
      </c>
      <c r="BE331" s="176">
        <f>IF(N331="základní",J331,0)</f>
        <v>0</v>
      </c>
      <c r="BF331" s="176">
        <f>IF(N331="snížená",J331,0)</f>
        <v>0</v>
      </c>
      <c r="BG331" s="176">
        <f>IF(N331="zákl. přenesená",J331,0)</f>
        <v>0</v>
      </c>
      <c r="BH331" s="176">
        <f>IF(N331="sníž. přenesená",J331,0)</f>
        <v>0</v>
      </c>
      <c r="BI331" s="176">
        <f>IF(N331="nulová",J331,0)</f>
        <v>0</v>
      </c>
      <c r="BJ331" s="18" t="s">
        <v>86</v>
      </c>
      <c r="BK331" s="176">
        <f>ROUND(I331*H331,2)</f>
        <v>0</v>
      </c>
      <c r="BL331" s="18" t="s">
        <v>142</v>
      </c>
      <c r="BM331" s="175" t="s">
        <v>1400</v>
      </c>
    </row>
    <row r="332" spans="1:65" s="2" customFormat="1" ht="19.2">
      <c r="A332" s="33"/>
      <c r="B332" s="34"/>
      <c r="C332" s="33"/>
      <c r="D332" s="177" t="s">
        <v>144</v>
      </c>
      <c r="E332" s="33"/>
      <c r="F332" s="178" t="s">
        <v>470</v>
      </c>
      <c r="G332" s="33"/>
      <c r="H332" s="33"/>
      <c r="I332" s="97"/>
      <c r="J332" s="33"/>
      <c r="K332" s="33"/>
      <c r="L332" s="34"/>
      <c r="M332" s="179"/>
      <c r="N332" s="180"/>
      <c r="O332" s="59"/>
      <c r="P332" s="59"/>
      <c r="Q332" s="59"/>
      <c r="R332" s="59"/>
      <c r="S332" s="59"/>
      <c r="T332" s="60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8" t="s">
        <v>144</v>
      </c>
      <c r="AU332" s="18" t="s">
        <v>89</v>
      </c>
    </row>
    <row r="333" spans="1:65" s="14" customFormat="1" ht="10.199999999999999">
      <c r="B333" s="188"/>
      <c r="D333" s="177" t="s">
        <v>146</v>
      </c>
      <c r="E333" s="189" t="s">
        <v>1</v>
      </c>
      <c r="F333" s="190" t="s">
        <v>1401</v>
      </c>
      <c r="H333" s="191">
        <v>622.95000000000005</v>
      </c>
      <c r="I333" s="192"/>
      <c r="L333" s="188"/>
      <c r="M333" s="193"/>
      <c r="N333" s="194"/>
      <c r="O333" s="194"/>
      <c r="P333" s="194"/>
      <c r="Q333" s="194"/>
      <c r="R333" s="194"/>
      <c r="S333" s="194"/>
      <c r="T333" s="195"/>
      <c r="AT333" s="189" t="s">
        <v>146</v>
      </c>
      <c r="AU333" s="189" t="s">
        <v>89</v>
      </c>
      <c r="AV333" s="14" t="s">
        <v>89</v>
      </c>
      <c r="AW333" s="14" t="s">
        <v>33</v>
      </c>
      <c r="AX333" s="14" t="s">
        <v>86</v>
      </c>
      <c r="AY333" s="189" t="s">
        <v>136</v>
      </c>
    </row>
    <row r="334" spans="1:65" s="2" customFormat="1" ht="16.5" customHeight="1">
      <c r="A334" s="33"/>
      <c r="B334" s="162"/>
      <c r="C334" s="163" t="s">
        <v>431</v>
      </c>
      <c r="D334" s="163" t="s">
        <v>138</v>
      </c>
      <c r="E334" s="164" t="s">
        <v>473</v>
      </c>
      <c r="F334" s="165" t="s">
        <v>474</v>
      </c>
      <c r="G334" s="166" t="s">
        <v>256</v>
      </c>
      <c r="H334" s="167">
        <v>311.47500000000002</v>
      </c>
      <c r="I334" s="168"/>
      <c r="J334" s="169">
        <f>ROUND(I334*H334,2)</f>
        <v>0</v>
      </c>
      <c r="K334" s="170"/>
      <c r="L334" s="34"/>
      <c r="M334" s="171" t="s">
        <v>1</v>
      </c>
      <c r="N334" s="172" t="s">
        <v>43</v>
      </c>
      <c r="O334" s="59"/>
      <c r="P334" s="173">
        <f>O334*H334</f>
        <v>0</v>
      </c>
      <c r="Q334" s="173">
        <v>0</v>
      </c>
      <c r="R334" s="173">
        <f>Q334*H334</f>
        <v>0</v>
      </c>
      <c r="S334" s="173">
        <v>0</v>
      </c>
      <c r="T334" s="174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5" t="s">
        <v>142</v>
      </c>
      <c r="AT334" s="175" t="s">
        <v>138</v>
      </c>
      <c r="AU334" s="175" t="s">
        <v>89</v>
      </c>
      <c r="AY334" s="18" t="s">
        <v>136</v>
      </c>
      <c r="BE334" s="176">
        <f>IF(N334="základní",J334,0)</f>
        <v>0</v>
      </c>
      <c r="BF334" s="176">
        <f>IF(N334="snížená",J334,0)</f>
        <v>0</v>
      </c>
      <c r="BG334" s="176">
        <f>IF(N334="zákl. přenesená",J334,0)</f>
        <v>0</v>
      </c>
      <c r="BH334" s="176">
        <f>IF(N334="sníž. přenesená",J334,0)</f>
        <v>0</v>
      </c>
      <c r="BI334" s="176">
        <f>IF(N334="nulová",J334,0)</f>
        <v>0</v>
      </c>
      <c r="BJ334" s="18" t="s">
        <v>86</v>
      </c>
      <c r="BK334" s="176">
        <f>ROUND(I334*H334,2)</f>
        <v>0</v>
      </c>
      <c r="BL334" s="18" t="s">
        <v>142</v>
      </c>
      <c r="BM334" s="175" t="s">
        <v>1402</v>
      </c>
    </row>
    <row r="335" spans="1:65" s="2" customFormat="1" ht="10.199999999999999">
      <c r="A335" s="33"/>
      <c r="B335" s="34"/>
      <c r="C335" s="33"/>
      <c r="D335" s="177" t="s">
        <v>144</v>
      </c>
      <c r="E335" s="33"/>
      <c r="F335" s="178" t="s">
        <v>476</v>
      </c>
      <c r="G335" s="33"/>
      <c r="H335" s="33"/>
      <c r="I335" s="97"/>
      <c r="J335" s="33"/>
      <c r="K335" s="33"/>
      <c r="L335" s="34"/>
      <c r="M335" s="179"/>
      <c r="N335" s="180"/>
      <c r="O335" s="59"/>
      <c r="P335" s="59"/>
      <c r="Q335" s="59"/>
      <c r="R335" s="59"/>
      <c r="S335" s="59"/>
      <c r="T335" s="60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8" t="s">
        <v>144</v>
      </c>
      <c r="AU335" s="18" t="s">
        <v>89</v>
      </c>
    </row>
    <row r="336" spans="1:65" s="14" customFormat="1" ht="10.199999999999999">
      <c r="B336" s="188"/>
      <c r="D336" s="177" t="s">
        <v>146</v>
      </c>
      <c r="E336" s="189" t="s">
        <v>1</v>
      </c>
      <c r="F336" s="190" t="s">
        <v>1403</v>
      </c>
      <c r="H336" s="191">
        <v>311.47500000000002</v>
      </c>
      <c r="I336" s="192"/>
      <c r="L336" s="188"/>
      <c r="M336" s="193"/>
      <c r="N336" s="194"/>
      <c r="O336" s="194"/>
      <c r="P336" s="194"/>
      <c r="Q336" s="194"/>
      <c r="R336" s="194"/>
      <c r="S336" s="194"/>
      <c r="T336" s="195"/>
      <c r="AT336" s="189" t="s">
        <v>146</v>
      </c>
      <c r="AU336" s="189" t="s">
        <v>89</v>
      </c>
      <c r="AV336" s="14" t="s">
        <v>89</v>
      </c>
      <c r="AW336" s="14" t="s">
        <v>33</v>
      </c>
      <c r="AX336" s="14" t="s">
        <v>86</v>
      </c>
      <c r="AY336" s="189" t="s">
        <v>136</v>
      </c>
    </row>
    <row r="337" spans="1:65" s="2" customFormat="1" ht="16.5" customHeight="1">
      <c r="A337" s="33"/>
      <c r="B337" s="162"/>
      <c r="C337" s="163" t="s">
        <v>7</v>
      </c>
      <c r="D337" s="163" t="s">
        <v>138</v>
      </c>
      <c r="E337" s="164" t="s">
        <v>479</v>
      </c>
      <c r="F337" s="165" t="s">
        <v>480</v>
      </c>
      <c r="G337" s="166" t="s">
        <v>256</v>
      </c>
      <c r="H337" s="167">
        <v>676.6</v>
      </c>
      <c r="I337" s="168"/>
      <c r="J337" s="169">
        <f>ROUND(I337*H337,2)</f>
        <v>0</v>
      </c>
      <c r="K337" s="170"/>
      <c r="L337" s="34"/>
      <c r="M337" s="171" t="s">
        <v>1</v>
      </c>
      <c r="N337" s="172" t="s">
        <v>43</v>
      </c>
      <c r="O337" s="59"/>
      <c r="P337" s="173">
        <f>O337*H337</f>
        <v>0</v>
      </c>
      <c r="Q337" s="173">
        <v>0</v>
      </c>
      <c r="R337" s="173">
        <f>Q337*H337</f>
        <v>0</v>
      </c>
      <c r="S337" s="173">
        <v>0</v>
      </c>
      <c r="T337" s="174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5" t="s">
        <v>142</v>
      </c>
      <c r="AT337" s="175" t="s">
        <v>138</v>
      </c>
      <c r="AU337" s="175" t="s">
        <v>89</v>
      </c>
      <c r="AY337" s="18" t="s">
        <v>136</v>
      </c>
      <c r="BE337" s="176">
        <f>IF(N337="základní",J337,0)</f>
        <v>0</v>
      </c>
      <c r="BF337" s="176">
        <f>IF(N337="snížená",J337,0)</f>
        <v>0</v>
      </c>
      <c r="BG337" s="176">
        <f>IF(N337="zákl. přenesená",J337,0)</f>
        <v>0</v>
      </c>
      <c r="BH337" s="176">
        <f>IF(N337="sníž. přenesená",J337,0)</f>
        <v>0</v>
      </c>
      <c r="BI337" s="176">
        <f>IF(N337="nulová",J337,0)</f>
        <v>0</v>
      </c>
      <c r="BJ337" s="18" t="s">
        <v>86</v>
      </c>
      <c r="BK337" s="176">
        <f>ROUND(I337*H337,2)</f>
        <v>0</v>
      </c>
      <c r="BL337" s="18" t="s">
        <v>142</v>
      </c>
      <c r="BM337" s="175" t="s">
        <v>1404</v>
      </c>
    </row>
    <row r="338" spans="1:65" s="2" customFormat="1" ht="19.2">
      <c r="A338" s="33"/>
      <c r="B338" s="34"/>
      <c r="C338" s="33"/>
      <c r="D338" s="177" t="s">
        <v>144</v>
      </c>
      <c r="E338" s="33"/>
      <c r="F338" s="178" t="s">
        <v>482</v>
      </c>
      <c r="G338" s="33"/>
      <c r="H338" s="33"/>
      <c r="I338" s="97"/>
      <c r="J338" s="33"/>
      <c r="K338" s="33"/>
      <c r="L338" s="34"/>
      <c r="M338" s="179"/>
      <c r="N338" s="180"/>
      <c r="O338" s="59"/>
      <c r="P338" s="59"/>
      <c r="Q338" s="59"/>
      <c r="R338" s="59"/>
      <c r="S338" s="59"/>
      <c r="T338" s="60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8" t="s">
        <v>144</v>
      </c>
      <c r="AU338" s="18" t="s">
        <v>89</v>
      </c>
    </row>
    <row r="339" spans="1:65" s="14" customFormat="1" ht="10.199999999999999">
      <c r="B339" s="188"/>
      <c r="D339" s="177" t="s">
        <v>146</v>
      </c>
      <c r="E339" s="189" t="s">
        <v>1</v>
      </c>
      <c r="F339" s="190" t="s">
        <v>1405</v>
      </c>
      <c r="H339" s="191">
        <v>988.07500000000005</v>
      </c>
      <c r="I339" s="192"/>
      <c r="L339" s="188"/>
      <c r="M339" s="193"/>
      <c r="N339" s="194"/>
      <c r="O339" s="194"/>
      <c r="P339" s="194"/>
      <c r="Q339" s="194"/>
      <c r="R339" s="194"/>
      <c r="S339" s="194"/>
      <c r="T339" s="195"/>
      <c r="AT339" s="189" t="s">
        <v>146</v>
      </c>
      <c r="AU339" s="189" t="s">
        <v>89</v>
      </c>
      <c r="AV339" s="14" t="s">
        <v>89</v>
      </c>
      <c r="AW339" s="14" t="s">
        <v>33</v>
      </c>
      <c r="AX339" s="14" t="s">
        <v>78</v>
      </c>
      <c r="AY339" s="189" t="s">
        <v>136</v>
      </c>
    </row>
    <row r="340" spans="1:65" s="14" customFormat="1" ht="10.199999999999999">
      <c r="B340" s="188"/>
      <c r="D340" s="177" t="s">
        <v>146</v>
      </c>
      <c r="E340" s="189" t="s">
        <v>1</v>
      </c>
      <c r="F340" s="190" t="s">
        <v>1406</v>
      </c>
      <c r="H340" s="191">
        <v>-241.2</v>
      </c>
      <c r="I340" s="192"/>
      <c r="L340" s="188"/>
      <c r="M340" s="193"/>
      <c r="N340" s="194"/>
      <c r="O340" s="194"/>
      <c r="P340" s="194"/>
      <c r="Q340" s="194"/>
      <c r="R340" s="194"/>
      <c r="S340" s="194"/>
      <c r="T340" s="195"/>
      <c r="AT340" s="189" t="s">
        <v>146</v>
      </c>
      <c r="AU340" s="189" t="s">
        <v>89</v>
      </c>
      <c r="AV340" s="14" t="s">
        <v>89</v>
      </c>
      <c r="AW340" s="14" t="s">
        <v>33</v>
      </c>
      <c r="AX340" s="14" t="s">
        <v>78</v>
      </c>
      <c r="AY340" s="189" t="s">
        <v>136</v>
      </c>
    </row>
    <row r="341" spans="1:65" s="14" customFormat="1" ht="10.199999999999999">
      <c r="B341" s="188"/>
      <c r="D341" s="177" t="s">
        <v>146</v>
      </c>
      <c r="E341" s="189" t="s">
        <v>1</v>
      </c>
      <c r="F341" s="190" t="s">
        <v>1407</v>
      </c>
      <c r="H341" s="191">
        <v>-55.6</v>
      </c>
      <c r="I341" s="192"/>
      <c r="L341" s="188"/>
      <c r="M341" s="193"/>
      <c r="N341" s="194"/>
      <c r="O341" s="194"/>
      <c r="P341" s="194"/>
      <c r="Q341" s="194"/>
      <c r="R341" s="194"/>
      <c r="S341" s="194"/>
      <c r="T341" s="195"/>
      <c r="AT341" s="189" t="s">
        <v>146</v>
      </c>
      <c r="AU341" s="189" t="s">
        <v>89</v>
      </c>
      <c r="AV341" s="14" t="s">
        <v>89</v>
      </c>
      <c r="AW341" s="14" t="s">
        <v>33</v>
      </c>
      <c r="AX341" s="14" t="s">
        <v>78</v>
      </c>
      <c r="AY341" s="189" t="s">
        <v>136</v>
      </c>
    </row>
    <row r="342" spans="1:65" s="14" customFormat="1" ht="10.199999999999999">
      <c r="B342" s="188"/>
      <c r="D342" s="177" t="s">
        <v>146</v>
      </c>
      <c r="E342" s="189" t="s">
        <v>1</v>
      </c>
      <c r="F342" s="190" t="s">
        <v>1408</v>
      </c>
      <c r="H342" s="191">
        <v>-1</v>
      </c>
      <c r="I342" s="192"/>
      <c r="L342" s="188"/>
      <c r="M342" s="193"/>
      <c r="N342" s="194"/>
      <c r="O342" s="194"/>
      <c r="P342" s="194"/>
      <c r="Q342" s="194"/>
      <c r="R342" s="194"/>
      <c r="S342" s="194"/>
      <c r="T342" s="195"/>
      <c r="AT342" s="189" t="s">
        <v>146</v>
      </c>
      <c r="AU342" s="189" t="s">
        <v>89</v>
      </c>
      <c r="AV342" s="14" t="s">
        <v>89</v>
      </c>
      <c r="AW342" s="14" t="s">
        <v>33</v>
      </c>
      <c r="AX342" s="14" t="s">
        <v>78</v>
      </c>
      <c r="AY342" s="189" t="s">
        <v>136</v>
      </c>
    </row>
    <row r="343" spans="1:65" s="14" customFormat="1" ht="10.199999999999999">
      <c r="B343" s="188"/>
      <c r="D343" s="177" t="s">
        <v>146</v>
      </c>
      <c r="E343" s="189" t="s">
        <v>1</v>
      </c>
      <c r="F343" s="190" t="s">
        <v>1409</v>
      </c>
      <c r="H343" s="191">
        <v>-0.72799999999999998</v>
      </c>
      <c r="I343" s="192"/>
      <c r="L343" s="188"/>
      <c r="M343" s="193"/>
      <c r="N343" s="194"/>
      <c r="O343" s="194"/>
      <c r="P343" s="194"/>
      <c r="Q343" s="194"/>
      <c r="R343" s="194"/>
      <c r="S343" s="194"/>
      <c r="T343" s="195"/>
      <c r="AT343" s="189" t="s">
        <v>146</v>
      </c>
      <c r="AU343" s="189" t="s">
        <v>89</v>
      </c>
      <c r="AV343" s="14" t="s">
        <v>89</v>
      </c>
      <c r="AW343" s="14" t="s">
        <v>33</v>
      </c>
      <c r="AX343" s="14" t="s">
        <v>78</v>
      </c>
      <c r="AY343" s="189" t="s">
        <v>136</v>
      </c>
    </row>
    <row r="344" spans="1:65" s="14" customFormat="1" ht="10.199999999999999">
      <c r="B344" s="188"/>
      <c r="D344" s="177" t="s">
        <v>146</v>
      </c>
      <c r="E344" s="189" t="s">
        <v>1</v>
      </c>
      <c r="F344" s="190" t="s">
        <v>1410</v>
      </c>
      <c r="H344" s="191">
        <v>-2.847</v>
      </c>
      <c r="I344" s="192"/>
      <c r="L344" s="188"/>
      <c r="M344" s="193"/>
      <c r="N344" s="194"/>
      <c r="O344" s="194"/>
      <c r="P344" s="194"/>
      <c r="Q344" s="194"/>
      <c r="R344" s="194"/>
      <c r="S344" s="194"/>
      <c r="T344" s="195"/>
      <c r="AT344" s="189" t="s">
        <v>146</v>
      </c>
      <c r="AU344" s="189" t="s">
        <v>89</v>
      </c>
      <c r="AV344" s="14" t="s">
        <v>89</v>
      </c>
      <c r="AW344" s="14" t="s">
        <v>33</v>
      </c>
      <c r="AX344" s="14" t="s">
        <v>78</v>
      </c>
      <c r="AY344" s="189" t="s">
        <v>136</v>
      </c>
    </row>
    <row r="345" spans="1:65" s="14" customFormat="1" ht="10.199999999999999">
      <c r="B345" s="188"/>
      <c r="D345" s="177" t="s">
        <v>146</v>
      </c>
      <c r="E345" s="189" t="s">
        <v>1</v>
      </c>
      <c r="F345" s="190" t="s">
        <v>1411</v>
      </c>
      <c r="H345" s="191">
        <v>-9.4949999999999992</v>
      </c>
      <c r="I345" s="192"/>
      <c r="L345" s="188"/>
      <c r="M345" s="193"/>
      <c r="N345" s="194"/>
      <c r="O345" s="194"/>
      <c r="P345" s="194"/>
      <c r="Q345" s="194"/>
      <c r="R345" s="194"/>
      <c r="S345" s="194"/>
      <c r="T345" s="195"/>
      <c r="AT345" s="189" t="s">
        <v>146</v>
      </c>
      <c r="AU345" s="189" t="s">
        <v>89</v>
      </c>
      <c r="AV345" s="14" t="s">
        <v>89</v>
      </c>
      <c r="AW345" s="14" t="s">
        <v>33</v>
      </c>
      <c r="AX345" s="14" t="s">
        <v>78</v>
      </c>
      <c r="AY345" s="189" t="s">
        <v>136</v>
      </c>
    </row>
    <row r="346" spans="1:65" s="14" customFormat="1" ht="10.199999999999999">
      <c r="B346" s="188"/>
      <c r="D346" s="177" t="s">
        <v>146</v>
      </c>
      <c r="E346" s="189" t="s">
        <v>1</v>
      </c>
      <c r="F346" s="190" t="s">
        <v>1412</v>
      </c>
      <c r="H346" s="191">
        <v>-0.58699999999999997</v>
      </c>
      <c r="I346" s="192"/>
      <c r="L346" s="188"/>
      <c r="M346" s="193"/>
      <c r="N346" s="194"/>
      <c r="O346" s="194"/>
      <c r="P346" s="194"/>
      <c r="Q346" s="194"/>
      <c r="R346" s="194"/>
      <c r="S346" s="194"/>
      <c r="T346" s="195"/>
      <c r="AT346" s="189" t="s">
        <v>146</v>
      </c>
      <c r="AU346" s="189" t="s">
        <v>89</v>
      </c>
      <c r="AV346" s="14" t="s">
        <v>89</v>
      </c>
      <c r="AW346" s="14" t="s">
        <v>33</v>
      </c>
      <c r="AX346" s="14" t="s">
        <v>78</v>
      </c>
      <c r="AY346" s="189" t="s">
        <v>136</v>
      </c>
    </row>
    <row r="347" spans="1:65" s="15" customFormat="1" ht="10.199999999999999">
      <c r="B347" s="196"/>
      <c r="D347" s="177" t="s">
        <v>146</v>
      </c>
      <c r="E347" s="197" t="s">
        <v>1</v>
      </c>
      <c r="F347" s="198" t="s">
        <v>149</v>
      </c>
      <c r="H347" s="199">
        <v>676.61800000000005</v>
      </c>
      <c r="I347" s="200"/>
      <c r="L347" s="196"/>
      <c r="M347" s="201"/>
      <c r="N347" s="202"/>
      <c r="O347" s="202"/>
      <c r="P347" s="202"/>
      <c r="Q347" s="202"/>
      <c r="R347" s="202"/>
      <c r="S347" s="202"/>
      <c r="T347" s="203"/>
      <c r="AT347" s="197" t="s">
        <v>146</v>
      </c>
      <c r="AU347" s="197" t="s">
        <v>89</v>
      </c>
      <c r="AV347" s="15" t="s">
        <v>142</v>
      </c>
      <c r="AW347" s="15" t="s">
        <v>33</v>
      </c>
      <c r="AX347" s="15" t="s">
        <v>78</v>
      </c>
      <c r="AY347" s="197" t="s">
        <v>136</v>
      </c>
    </row>
    <row r="348" spans="1:65" s="14" customFormat="1" ht="10.199999999999999">
      <c r="B348" s="188"/>
      <c r="D348" s="177" t="s">
        <v>146</v>
      </c>
      <c r="E348" s="189" t="s">
        <v>1</v>
      </c>
      <c r="F348" s="190" t="s">
        <v>1413</v>
      </c>
      <c r="H348" s="191">
        <v>676.6</v>
      </c>
      <c r="I348" s="192"/>
      <c r="L348" s="188"/>
      <c r="M348" s="193"/>
      <c r="N348" s="194"/>
      <c r="O348" s="194"/>
      <c r="P348" s="194"/>
      <c r="Q348" s="194"/>
      <c r="R348" s="194"/>
      <c r="S348" s="194"/>
      <c r="T348" s="195"/>
      <c r="AT348" s="189" t="s">
        <v>146</v>
      </c>
      <c r="AU348" s="189" t="s">
        <v>89</v>
      </c>
      <c r="AV348" s="14" t="s">
        <v>89</v>
      </c>
      <c r="AW348" s="14" t="s">
        <v>33</v>
      </c>
      <c r="AX348" s="14" t="s">
        <v>86</v>
      </c>
      <c r="AY348" s="189" t="s">
        <v>136</v>
      </c>
    </row>
    <row r="349" spans="1:65" s="2" customFormat="1" ht="16.5" customHeight="1">
      <c r="A349" s="33"/>
      <c r="B349" s="162"/>
      <c r="C349" s="163" t="s">
        <v>440</v>
      </c>
      <c r="D349" s="163" t="s">
        <v>138</v>
      </c>
      <c r="E349" s="164" t="s">
        <v>496</v>
      </c>
      <c r="F349" s="165" t="s">
        <v>497</v>
      </c>
      <c r="G349" s="166" t="s">
        <v>256</v>
      </c>
      <c r="H349" s="167">
        <v>241.2</v>
      </c>
      <c r="I349" s="168"/>
      <c r="J349" s="169">
        <f>ROUND(I349*H349,2)</f>
        <v>0</v>
      </c>
      <c r="K349" s="170"/>
      <c r="L349" s="34"/>
      <c r="M349" s="171" t="s">
        <v>1</v>
      </c>
      <c r="N349" s="172" t="s">
        <v>43</v>
      </c>
      <c r="O349" s="59"/>
      <c r="P349" s="173">
        <f>O349*H349</f>
        <v>0</v>
      </c>
      <c r="Q349" s="173">
        <v>0</v>
      </c>
      <c r="R349" s="173">
        <f>Q349*H349</f>
        <v>0</v>
      </c>
      <c r="S349" s="173">
        <v>0</v>
      </c>
      <c r="T349" s="174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5" t="s">
        <v>142</v>
      </c>
      <c r="AT349" s="175" t="s">
        <v>138</v>
      </c>
      <c r="AU349" s="175" t="s">
        <v>89</v>
      </c>
      <c r="AY349" s="18" t="s">
        <v>136</v>
      </c>
      <c r="BE349" s="176">
        <f>IF(N349="základní",J349,0)</f>
        <v>0</v>
      </c>
      <c r="BF349" s="176">
        <f>IF(N349="snížená",J349,0)</f>
        <v>0</v>
      </c>
      <c r="BG349" s="176">
        <f>IF(N349="zákl. přenesená",J349,0)</f>
        <v>0</v>
      </c>
      <c r="BH349" s="176">
        <f>IF(N349="sníž. přenesená",J349,0)</f>
        <v>0</v>
      </c>
      <c r="BI349" s="176">
        <f>IF(N349="nulová",J349,0)</f>
        <v>0</v>
      </c>
      <c r="BJ349" s="18" t="s">
        <v>86</v>
      </c>
      <c r="BK349" s="176">
        <f>ROUND(I349*H349,2)</f>
        <v>0</v>
      </c>
      <c r="BL349" s="18" t="s">
        <v>142</v>
      </c>
      <c r="BM349" s="175" t="s">
        <v>1414</v>
      </c>
    </row>
    <row r="350" spans="1:65" s="2" customFormat="1" ht="19.2">
      <c r="A350" s="33"/>
      <c r="B350" s="34"/>
      <c r="C350" s="33"/>
      <c r="D350" s="177" t="s">
        <v>144</v>
      </c>
      <c r="E350" s="33"/>
      <c r="F350" s="178" t="s">
        <v>499</v>
      </c>
      <c r="G350" s="33"/>
      <c r="H350" s="33"/>
      <c r="I350" s="97"/>
      <c r="J350" s="33"/>
      <c r="K350" s="33"/>
      <c r="L350" s="34"/>
      <c r="M350" s="179"/>
      <c r="N350" s="180"/>
      <c r="O350" s="59"/>
      <c r="P350" s="59"/>
      <c r="Q350" s="59"/>
      <c r="R350" s="59"/>
      <c r="S350" s="59"/>
      <c r="T350" s="60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T350" s="18" t="s">
        <v>144</v>
      </c>
      <c r="AU350" s="18" t="s">
        <v>89</v>
      </c>
    </row>
    <row r="351" spans="1:65" s="13" customFormat="1" ht="10.199999999999999">
      <c r="B351" s="181"/>
      <c r="D351" s="177" t="s">
        <v>146</v>
      </c>
      <c r="E351" s="182" t="s">
        <v>1</v>
      </c>
      <c r="F351" s="183" t="s">
        <v>1415</v>
      </c>
      <c r="H351" s="182" t="s">
        <v>1</v>
      </c>
      <c r="I351" s="184"/>
      <c r="L351" s="181"/>
      <c r="M351" s="185"/>
      <c r="N351" s="186"/>
      <c r="O351" s="186"/>
      <c r="P351" s="186"/>
      <c r="Q351" s="186"/>
      <c r="R351" s="186"/>
      <c r="S351" s="186"/>
      <c r="T351" s="187"/>
      <c r="AT351" s="182" t="s">
        <v>146</v>
      </c>
      <c r="AU351" s="182" t="s">
        <v>89</v>
      </c>
      <c r="AV351" s="13" t="s">
        <v>86</v>
      </c>
      <c r="AW351" s="13" t="s">
        <v>33</v>
      </c>
      <c r="AX351" s="13" t="s">
        <v>78</v>
      </c>
      <c r="AY351" s="182" t="s">
        <v>136</v>
      </c>
    </row>
    <row r="352" spans="1:65" s="14" customFormat="1" ht="10.199999999999999">
      <c r="B352" s="188"/>
      <c r="D352" s="177" t="s">
        <v>146</v>
      </c>
      <c r="E352" s="189" t="s">
        <v>1</v>
      </c>
      <c r="F352" s="190" t="s">
        <v>1416</v>
      </c>
      <c r="H352" s="191">
        <v>232.42500000000001</v>
      </c>
      <c r="I352" s="192"/>
      <c r="L352" s="188"/>
      <c r="M352" s="193"/>
      <c r="N352" s="194"/>
      <c r="O352" s="194"/>
      <c r="P352" s="194"/>
      <c r="Q352" s="194"/>
      <c r="R352" s="194"/>
      <c r="S352" s="194"/>
      <c r="T352" s="195"/>
      <c r="AT352" s="189" t="s">
        <v>146</v>
      </c>
      <c r="AU352" s="189" t="s">
        <v>89</v>
      </c>
      <c r="AV352" s="14" t="s">
        <v>89</v>
      </c>
      <c r="AW352" s="14" t="s">
        <v>33</v>
      </c>
      <c r="AX352" s="14" t="s">
        <v>78</v>
      </c>
      <c r="AY352" s="189" t="s">
        <v>136</v>
      </c>
    </row>
    <row r="353" spans="1:65" s="14" customFormat="1" ht="10.199999999999999">
      <c r="B353" s="188"/>
      <c r="D353" s="177" t="s">
        <v>146</v>
      </c>
      <c r="E353" s="189" t="s">
        <v>1</v>
      </c>
      <c r="F353" s="190" t="s">
        <v>1417</v>
      </c>
      <c r="H353" s="191">
        <v>8.7629999999999999</v>
      </c>
      <c r="I353" s="192"/>
      <c r="L353" s="188"/>
      <c r="M353" s="193"/>
      <c r="N353" s="194"/>
      <c r="O353" s="194"/>
      <c r="P353" s="194"/>
      <c r="Q353" s="194"/>
      <c r="R353" s="194"/>
      <c r="S353" s="194"/>
      <c r="T353" s="195"/>
      <c r="AT353" s="189" t="s">
        <v>146</v>
      </c>
      <c r="AU353" s="189" t="s">
        <v>89</v>
      </c>
      <c r="AV353" s="14" t="s">
        <v>89</v>
      </c>
      <c r="AW353" s="14" t="s">
        <v>33</v>
      </c>
      <c r="AX353" s="14" t="s">
        <v>78</v>
      </c>
      <c r="AY353" s="189" t="s">
        <v>136</v>
      </c>
    </row>
    <row r="354" spans="1:65" s="15" customFormat="1" ht="10.199999999999999">
      <c r="B354" s="196"/>
      <c r="D354" s="177" t="s">
        <v>146</v>
      </c>
      <c r="E354" s="197" t="s">
        <v>1</v>
      </c>
      <c r="F354" s="198" t="s">
        <v>149</v>
      </c>
      <c r="H354" s="199">
        <v>241.18800000000002</v>
      </c>
      <c r="I354" s="200"/>
      <c r="L354" s="196"/>
      <c r="M354" s="201"/>
      <c r="N354" s="202"/>
      <c r="O354" s="202"/>
      <c r="P354" s="202"/>
      <c r="Q354" s="202"/>
      <c r="R354" s="202"/>
      <c r="S354" s="202"/>
      <c r="T354" s="203"/>
      <c r="AT354" s="197" t="s">
        <v>146</v>
      </c>
      <c r="AU354" s="197" t="s">
        <v>89</v>
      </c>
      <c r="AV354" s="15" t="s">
        <v>142</v>
      </c>
      <c r="AW354" s="15" t="s">
        <v>33</v>
      </c>
      <c r="AX354" s="15" t="s">
        <v>78</v>
      </c>
      <c r="AY354" s="197" t="s">
        <v>136</v>
      </c>
    </row>
    <row r="355" spans="1:65" s="14" customFormat="1" ht="10.199999999999999">
      <c r="B355" s="188"/>
      <c r="D355" s="177" t="s">
        <v>146</v>
      </c>
      <c r="E355" s="189" t="s">
        <v>1</v>
      </c>
      <c r="F355" s="190" t="s">
        <v>1418</v>
      </c>
      <c r="H355" s="191">
        <v>241.2</v>
      </c>
      <c r="I355" s="192"/>
      <c r="L355" s="188"/>
      <c r="M355" s="193"/>
      <c r="N355" s="194"/>
      <c r="O355" s="194"/>
      <c r="P355" s="194"/>
      <c r="Q355" s="194"/>
      <c r="R355" s="194"/>
      <c r="S355" s="194"/>
      <c r="T355" s="195"/>
      <c r="AT355" s="189" t="s">
        <v>146</v>
      </c>
      <c r="AU355" s="189" t="s">
        <v>89</v>
      </c>
      <c r="AV355" s="14" t="s">
        <v>89</v>
      </c>
      <c r="AW355" s="14" t="s">
        <v>33</v>
      </c>
      <c r="AX355" s="14" t="s">
        <v>86</v>
      </c>
      <c r="AY355" s="189" t="s">
        <v>136</v>
      </c>
    </row>
    <row r="356" spans="1:65" s="2" customFormat="1" ht="16.5" customHeight="1">
      <c r="A356" s="33"/>
      <c r="B356" s="162"/>
      <c r="C356" s="212" t="s">
        <v>447</v>
      </c>
      <c r="D356" s="212" t="s">
        <v>517</v>
      </c>
      <c r="E356" s="213" t="s">
        <v>518</v>
      </c>
      <c r="F356" s="214" t="s">
        <v>519</v>
      </c>
      <c r="G356" s="215" t="s">
        <v>468</v>
      </c>
      <c r="H356" s="216">
        <v>482.4</v>
      </c>
      <c r="I356" s="217"/>
      <c r="J356" s="218">
        <f>ROUND(I356*H356,2)</f>
        <v>0</v>
      </c>
      <c r="K356" s="219"/>
      <c r="L356" s="220"/>
      <c r="M356" s="221" t="s">
        <v>1</v>
      </c>
      <c r="N356" s="222" t="s">
        <v>43</v>
      </c>
      <c r="O356" s="59"/>
      <c r="P356" s="173">
        <f>O356*H356</f>
        <v>0</v>
      </c>
      <c r="Q356" s="173">
        <v>1</v>
      </c>
      <c r="R356" s="173">
        <f>Q356*H356</f>
        <v>482.4</v>
      </c>
      <c r="S356" s="173">
        <v>0</v>
      </c>
      <c r="T356" s="174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75" t="s">
        <v>204</v>
      </c>
      <c r="AT356" s="175" t="s">
        <v>517</v>
      </c>
      <c r="AU356" s="175" t="s">
        <v>89</v>
      </c>
      <c r="AY356" s="18" t="s">
        <v>136</v>
      </c>
      <c r="BE356" s="176">
        <f>IF(N356="základní",J356,0)</f>
        <v>0</v>
      </c>
      <c r="BF356" s="176">
        <f>IF(N356="snížená",J356,0)</f>
        <v>0</v>
      </c>
      <c r="BG356" s="176">
        <f>IF(N356="zákl. přenesená",J356,0)</f>
        <v>0</v>
      </c>
      <c r="BH356" s="176">
        <f>IF(N356="sníž. přenesená",J356,0)</f>
        <v>0</v>
      </c>
      <c r="BI356" s="176">
        <f>IF(N356="nulová",J356,0)</f>
        <v>0</v>
      </c>
      <c r="BJ356" s="18" t="s">
        <v>86</v>
      </c>
      <c r="BK356" s="176">
        <f>ROUND(I356*H356,2)</f>
        <v>0</v>
      </c>
      <c r="BL356" s="18" t="s">
        <v>142</v>
      </c>
      <c r="BM356" s="175" t="s">
        <v>1419</v>
      </c>
    </row>
    <row r="357" spans="1:65" s="2" customFormat="1" ht="10.199999999999999">
      <c r="A357" s="33"/>
      <c r="B357" s="34"/>
      <c r="C357" s="33"/>
      <c r="D357" s="177" t="s">
        <v>144</v>
      </c>
      <c r="E357" s="33"/>
      <c r="F357" s="178" t="s">
        <v>521</v>
      </c>
      <c r="G357" s="33"/>
      <c r="H357" s="33"/>
      <c r="I357" s="97"/>
      <c r="J357" s="33"/>
      <c r="K357" s="33"/>
      <c r="L357" s="34"/>
      <c r="M357" s="179"/>
      <c r="N357" s="180"/>
      <c r="O357" s="59"/>
      <c r="P357" s="59"/>
      <c r="Q357" s="59"/>
      <c r="R357" s="59"/>
      <c r="S357" s="59"/>
      <c r="T357" s="60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T357" s="18" t="s">
        <v>144</v>
      </c>
      <c r="AU357" s="18" t="s">
        <v>89</v>
      </c>
    </row>
    <row r="358" spans="1:65" s="14" customFormat="1" ht="10.199999999999999">
      <c r="B358" s="188"/>
      <c r="D358" s="177" t="s">
        <v>146</v>
      </c>
      <c r="E358" s="189" t="s">
        <v>1</v>
      </c>
      <c r="F358" s="190" t="s">
        <v>1420</v>
      </c>
      <c r="H358" s="191">
        <v>482.4</v>
      </c>
      <c r="I358" s="192"/>
      <c r="L358" s="188"/>
      <c r="M358" s="193"/>
      <c r="N358" s="194"/>
      <c r="O358" s="194"/>
      <c r="P358" s="194"/>
      <c r="Q358" s="194"/>
      <c r="R358" s="194"/>
      <c r="S358" s="194"/>
      <c r="T358" s="195"/>
      <c r="AT358" s="189" t="s">
        <v>146</v>
      </c>
      <c r="AU358" s="189" t="s">
        <v>89</v>
      </c>
      <c r="AV358" s="14" t="s">
        <v>89</v>
      </c>
      <c r="AW358" s="14" t="s">
        <v>33</v>
      </c>
      <c r="AX358" s="14" t="s">
        <v>78</v>
      </c>
      <c r="AY358" s="189" t="s">
        <v>136</v>
      </c>
    </row>
    <row r="359" spans="1:65" s="15" customFormat="1" ht="10.199999999999999">
      <c r="B359" s="196"/>
      <c r="D359" s="177" t="s">
        <v>146</v>
      </c>
      <c r="E359" s="197" t="s">
        <v>1</v>
      </c>
      <c r="F359" s="198" t="s">
        <v>149</v>
      </c>
      <c r="H359" s="199">
        <v>482.4</v>
      </c>
      <c r="I359" s="200"/>
      <c r="L359" s="196"/>
      <c r="M359" s="201"/>
      <c r="N359" s="202"/>
      <c r="O359" s="202"/>
      <c r="P359" s="202"/>
      <c r="Q359" s="202"/>
      <c r="R359" s="202"/>
      <c r="S359" s="202"/>
      <c r="T359" s="203"/>
      <c r="AT359" s="197" t="s">
        <v>146</v>
      </c>
      <c r="AU359" s="197" t="s">
        <v>89</v>
      </c>
      <c r="AV359" s="15" t="s">
        <v>142</v>
      </c>
      <c r="AW359" s="15" t="s">
        <v>33</v>
      </c>
      <c r="AX359" s="15" t="s">
        <v>86</v>
      </c>
      <c r="AY359" s="197" t="s">
        <v>136</v>
      </c>
    </row>
    <row r="360" spans="1:65" s="2" customFormat="1" ht="16.5" customHeight="1">
      <c r="A360" s="33"/>
      <c r="B360" s="162"/>
      <c r="C360" s="163" t="s">
        <v>453</v>
      </c>
      <c r="D360" s="163" t="s">
        <v>138</v>
      </c>
      <c r="E360" s="164" t="s">
        <v>531</v>
      </c>
      <c r="F360" s="165" t="s">
        <v>532</v>
      </c>
      <c r="G360" s="166" t="s">
        <v>141</v>
      </c>
      <c r="H360" s="167">
        <v>1200</v>
      </c>
      <c r="I360" s="168"/>
      <c r="J360" s="169">
        <f>ROUND(I360*H360,2)</f>
        <v>0</v>
      </c>
      <c r="K360" s="170"/>
      <c r="L360" s="34"/>
      <c r="M360" s="171" t="s">
        <v>1</v>
      </c>
      <c r="N360" s="172" t="s">
        <v>43</v>
      </c>
      <c r="O360" s="59"/>
      <c r="P360" s="173">
        <f>O360*H360</f>
        <v>0</v>
      </c>
      <c r="Q360" s="173">
        <v>0</v>
      </c>
      <c r="R360" s="173">
        <f>Q360*H360</f>
        <v>0</v>
      </c>
      <c r="S360" s="173">
        <v>0</v>
      </c>
      <c r="T360" s="174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75" t="s">
        <v>142</v>
      </c>
      <c r="AT360" s="175" t="s">
        <v>138</v>
      </c>
      <c r="AU360" s="175" t="s">
        <v>89</v>
      </c>
      <c r="AY360" s="18" t="s">
        <v>136</v>
      </c>
      <c r="BE360" s="176">
        <f>IF(N360="základní",J360,0)</f>
        <v>0</v>
      </c>
      <c r="BF360" s="176">
        <f>IF(N360="snížená",J360,0)</f>
        <v>0</v>
      </c>
      <c r="BG360" s="176">
        <f>IF(N360="zákl. přenesená",J360,0)</f>
        <v>0</v>
      </c>
      <c r="BH360" s="176">
        <f>IF(N360="sníž. přenesená",J360,0)</f>
        <v>0</v>
      </c>
      <c r="BI360" s="176">
        <f>IF(N360="nulová",J360,0)</f>
        <v>0</v>
      </c>
      <c r="BJ360" s="18" t="s">
        <v>86</v>
      </c>
      <c r="BK360" s="176">
        <f>ROUND(I360*H360,2)</f>
        <v>0</v>
      </c>
      <c r="BL360" s="18" t="s">
        <v>142</v>
      </c>
      <c r="BM360" s="175" t="s">
        <v>1421</v>
      </c>
    </row>
    <row r="361" spans="1:65" s="2" customFormat="1" ht="19.2">
      <c r="A361" s="33"/>
      <c r="B361" s="34"/>
      <c r="C361" s="33"/>
      <c r="D361" s="177" t="s">
        <v>144</v>
      </c>
      <c r="E361" s="33"/>
      <c r="F361" s="178" t="s">
        <v>534</v>
      </c>
      <c r="G361" s="33"/>
      <c r="H361" s="33"/>
      <c r="I361" s="97"/>
      <c r="J361" s="33"/>
      <c r="K361" s="33"/>
      <c r="L361" s="34"/>
      <c r="M361" s="179"/>
      <c r="N361" s="180"/>
      <c r="O361" s="59"/>
      <c r="P361" s="59"/>
      <c r="Q361" s="59"/>
      <c r="R361" s="59"/>
      <c r="S361" s="59"/>
      <c r="T361" s="60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8" t="s">
        <v>144</v>
      </c>
      <c r="AU361" s="18" t="s">
        <v>89</v>
      </c>
    </row>
    <row r="362" spans="1:65" s="13" customFormat="1" ht="10.199999999999999">
      <c r="B362" s="181"/>
      <c r="D362" s="177" t="s">
        <v>146</v>
      </c>
      <c r="E362" s="182" t="s">
        <v>1</v>
      </c>
      <c r="F362" s="183" t="s">
        <v>1392</v>
      </c>
      <c r="H362" s="182" t="s">
        <v>1</v>
      </c>
      <c r="I362" s="184"/>
      <c r="L362" s="181"/>
      <c r="M362" s="185"/>
      <c r="N362" s="186"/>
      <c r="O362" s="186"/>
      <c r="P362" s="186"/>
      <c r="Q362" s="186"/>
      <c r="R362" s="186"/>
      <c r="S362" s="186"/>
      <c r="T362" s="187"/>
      <c r="AT362" s="182" t="s">
        <v>146</v>
      </c>
      <c r="AU362" s="182" t="s">
        <v>89</v>
      </c>
      <c r="AV362" s="13" t="s">
        <v>86</v>
      </c>
      <c r="AW362" s="13" t="s">
        <v>33</v>
      </c>
      <c r="AX362" s="13" t="s">
        <v>78</v>
      </c>
      <c r="AY362" s="182" t="s">
        <v>136</v>
      </c>
    </row>
    <row r="363" spans="1:65" s="14" customFormat="1" ht="10.199999999999999">
      <c r="B363" s="188"/>
      <c r="D363" s="177" t="s">
        <v>146</v>
      </c>
      <c r="E363" s="189" t="s">
        <v>1</v>
      </c>
      <c r="F363" s="190" t="s">
        <v>1422</v>
      </c>
      <c r="H363" s="191">
        <v>1200</v>
      </c>
      <c r="I363" s="192"/>
      <c r="L363" s="188"/>
      <c r="M363" s="193"/>
      <c r="N363" s="194"/>
      <c r="O363" s="194"/>
      <c r="P363" s="194"/>
      <c r="Q363" s="194"/>
      <c r="R363" s="194"/>
      <c r="S363" s="194"/>
      <c r="T363" s="195"/>
      <c r="AT363" s="189" t="s">
        <v>146</v>
      </c>
      <c r="AU363" s="189" t="s">
        <v>89</v>
      </c>
      <c r="AV363" s="14" t="s">
        <v>89</v>
      </c>
      <c r="AW363" s="14" t="s">
        <v>33</v>
      </c>
      <c r="AX363" s="14" t="s">
        <v>78</v>
      </c>
      <c r="AY363" s="189" t="s">
        <v>136</v>
      </c>
    </row>
    <row r="364" spans="1:65" s="15" customFormat="1" ht="10.199999999999999">
      <c r="B364" s="196"/>
      <c r="D364" s="177" t="s">
        <v>146</v>
      </c>
      <c r="E364" s="197" t="s">
        <v>1</v>
      </c>
      <c r="F364" s="198" t="s">
        <v>149</v>
      </c>
      <c r="H364" s="199">
        <v>1200</v>
      </c>
      <c r="I364" s="200"/>
      <c r="L364" s="196"/>
      <c r="M364" s="201"/>
      <c r="N364" s="202"/>
      <c r="O364" s="202"/>
      <c r="P364" s="202"/>
      <c r="Q364" s="202"/>
      <c r="R364" s="202"/>
      <c r="S364" s="202"/>
      <c r="T364" s="203"/>
      <c r="AT364" s="197" t="s">
        <v>146</v>
      </c>
      <c r="AU364" s="197" t="s">
        <v>89</v>
      </c>
      <c r="AV364" s="15" t="s">
        <v>142</v>
      </c>
      <c r="AW364" s="15" t="s">
        <v>33</v>
      </c>
      <c r="AX364" s="15" t="s">
        <v>86</v>
      </c>
      <c r="AY364" s="197" t="s">
        <v>136</v>
      </c>
    </row>
    <row r="365" spans="1:65" s="2" customFormat="1" ht="16.5" customHeight="1">
      <c r="A365" s="33"/>
      <c r="B365" s="162"/>
      <c r="C365" s="163" t="s">
        <v>459</v>
      </c>
      <c r="D365" s="163" t="s">
        <v>138</v>
      </c>
      <c r="E365" s="164" t="s">
        <v>537</v>
      </c>
      <c r="F365" s="165" t="s">
        <v>538</v>
      </c>
      <c r="G365" s="166" t="s">
        <v>141</v>
      </c>
      <c r="H365" s="167">
        <v>1200</v>
      </c>
      <c r="I365" s="168"/>
      <c r="J365" s="169">
        <f>ROUND(I365*H365,2)</f>
        <v>0</v>
      </c>
      <c r="K365" s="170"/>
      <c r="L365" s="34"/>
      <c r="M365" s="171" t="s">
        <v>1</v>
      </c>
      <c r="N365" s="172" t="s">
        <v>43</v>
      </c>
      <c r="O365" s="59"/>
      <c r="P365" s="173">
        <f>O365*H365</f>
        <v>0</v>
      </c>
      <c r="Q365" s="173">
        <v>0</v>
      </c>
      <c r="R365" s="173">
        <f>Q365*H365</f>
        <v>0</v>
      </c>
      <c r="S365" s="173">
        <v>0</v>
      </c>
      <c r="T365" s="174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5" t="s">
        <v>142</v>
      </c>
      <c r="AT365" s="175" t="s">
        <v>138</v>
      </c>
      <c r="AU365" s="175" t="s">
        <v>89</v>
      </c>
      <c r="AY365" s="18" t="s">
        <v>136</v>
      </c>
      <c r="BE365" s="176">
        <f>IF(N365="základní",J365,0)</f>
        <v>0</v>
      </c>
      <c r="BF365" s="176">
        <f>IF(N365="snížená",J365,0)</f>
        <v>0</v>
      </c>
      <c r="BG365" s="176">
        <f>IF(N365="zákl. přenesená",J365,0)</f>
        <v>0</v>
      </c>
      <c r="BH365" s="176">
        <f>IF(N365="sníž. přenesená",J365,0)</f>
        <v>0</v>
      </c>
      <c r="BI365" s="176">
        <f>IF(N365="nulová",J365,0)</f>
        <v>0</v>
      </c>
      <c r="BJ365" s="18" t="s">
        <v>86</v>
      </c>
      <c r="BK365" s="176">
        <f>ROUND(I365*H365,2)</f>
        <v>0</v>
      </c>
      <c r="BL365" s="18" t="s">
        <v>142</v>
      </c>
      <c r="BM365" s="175" t="s">
        <v>1423</v>
      </c>
    </row>
    <row r="366" spans="1:65" s="2" customFormat="1" ht="19.2">
      <c r="A366" s="33"/>
      <c r="B366" s="34"/>
      <c r="C366" s="33"/>
      <c r="D366" s="177" t="s">
        <v>144</v>
      </c>
      <c r="E366" s="33"/>
      <c r="F366" s="178" t="s">
        <v>540</v>
      </c>
      <c r="G366" s="33"/>
      <c r="H366" s="33"/>
      <c r="I366" s="97"/>
      <c r="J366" s="33"/>
      <c r="K366" s="33"/>
      <c r="L366" s="34"/>
      <c r="M366" s="179"/>
      <c r="N366" s="180"/>
      <c r="O366" s="59"/>
      <c r="P366" s="59"/>
      <c r="Q366" s="59"/>
      <c r="R366" s="59"/>
      <c r="S366" s="59"/>
      <c r="T366" s="60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8" t="s">
        <v>144</v>
      </c>
      <c r="AU366" s="18" t="s">
        <v>89</v>
      </c>
    </row>
    <row r="367" spans="1:65" s="13" customFormat="1" ht="10.199999999999999">
      <c r="B367" s="181"/>
      <c r="D367" s="177" t="s">
        <v>146</v>
      </c>
      <c r="E367" s="182" t="s">
        <v>1</v>
      </c>
      <c r="F367" s="183" t="s">
        <v>1424</v>
      </c>
      <c r="H367" s="182" t="s">
        <v>1</v>
      </c>
      <c r="I367" s="184"/>
      <c r="L367" s="181"/>
      <c r="M367" s="185"/>
      <c r="N367" s="186"/>
      <c r="O367" s="186"/>
      <c r="P367" s="186"/>
      <c r="Q367" s="186"/>
      <c r="R367" s="186"/>
      <c r="S367" s="186"/>
      <c r="T367" s="187"/>
      <c r="AT367" s="182" t="s">
        <v>146</v>
      </c>
      <c r="AU367" s="182" t="s">
        <v>89</v>
      </c>
      <c r="AV367" s="13" t="s">
        <v>86</v>
      </c>
      <c r="AW367" s="13" t="s">
        <v>33</v>
      </c>
      <c r="AX367" s="13" t="s">
        <v>78</v>
      </c>
      <c r="AY367" s="182" t="s">
        <v>136</v>
      </c>
    </row>
    <row r="368" spans="1:65" s="14" customFormat="1" ht="10.199999999999999">
      <c r="B368" s="188"/>
      <c r="D368" s="177" t="s">
        <v>146</v>
      </c>
      <c r="E368" s="189" t="s">
        <v>1</v>
      </c>
      <c r="F368" s="190" t="s">
        <v>1422</v>
      </c>
      <c r="H368" s="191">
        <v>1200</v>
      </c>
      <c r="I368" s="192"/>
      <c r="L368" s="188"/>
      <c r="M368" s="193"/>
      <c r="N368" s="194"/>
      <c r="O368" s="194"/>
      <c r="P368" s="194"/>
      <c r="Q368" s="194"/>
      <c r="R368" s="194"/>
      <c r="S368" s="194"/>
      <c r="T368" s="195"/>
      <c r="AT368" s="189" t="s">
        <v>146</v>
      </c>
      <c r="AU368" s="189" t="s">
        <v>89</v>
      </c>
      <c r="AV368" s="14" t="s">
        <v>89</v>
      </c>
      <c r="AW368" s="14" t="s">
        <v>33</v>
      </c>
      <c r="AX368" s="14" t="s">
        <v>78</v>
      </c>
      <c r="AY368" s="189" t="s">
        <v>136</v>
      </c>
    </row>
    <row r="369" spans="1:65" s="15" customFormat="1" ht="10.199999999999999">
      <c r="B369" s="196"/>
      <c r="D369" s="177" t="s">
        <v>146</v>
      </c>
      <c r="E369" s="197" t="s">
        <v>1</v>
      </c>
      <c r="F369" s="198" t="s">
        <v>149</v>
      </c>
      <c r="H369" s="199">
        <v>1200</v>
      </c>
      <c r="I369" s="200"/>
      <c r="L369" s="196"/>
      <c r="M369" s="201"/>
      <c r="N369" s="202"/>
      <c r="O369" s="202"/>
      <c r="P369" s="202"/>
      <c r="Q369" s="202"/>
      <c r="R369" s="202"/>
      <c r="S369" s="202"/>
      <c r="T369" s="203"/>
      <c r="AT369" s="197" t="s">
        <v>146</v>
      </c>
      <c r="AU369" s="197" t="s">
        <v>89</v>
      </c>
      <c r="AV369" s="15" t="s">
        <v>142</v>
      </c>
      <c r="AW369" s="15" t="s">
        <v>33</v>
      </c>
      <c r="AX369" s="15" t="s">
        <v>86</v>
      </c>
      <c r="AY369" s="197" t="s">
        <v>136</v>
      </c>
    </row>
    <row r="370" spans="1:65" s="2" customFormat="1" ht="16.5" customHeight="1">
      <c r="A370" s="33"/>
      <c r="B370" s="162"/>
      <c r="C370" s="212" t="s">
        <v>465</v>
      </c>
      <c r="D370" s="212" t="s">
        <v>517</v>
      </c>
      <c r="E370" s="213" t="s">
        <v>542</v>
      </c>
      <c r="F370" s="214" t="s">
        <v>543</v>
      </c>
      <c r="G370" s="215" t="s">
        <v>544</v>
      </c>
      <c r="H370" s="216">
        <v>77.867999999999995</v>
      </c>
      <c r="I370" s="217"/>
      <c r="J370" s="218">
        <f>ROUND(I370*H370,2)</f>
        <v>0</v>
      </c>
      <c r="K370" s="219"/>
      <c r="L370" s="220"/>
      <c r="M370" s="221" t="s">
        <v>1</v>
      </c>
      <c r="N370" s="222" t="s">
        <v>43</v>
      </c>
      <c r="O370" s="59"/>
      <c r="P370" s="173">
        <f>O370*H370</f>
        <v>0</v>
      </c>
      <c r="Q370" s="173">
        <v>1E-3</v>
      </c>
      <c r="R370" s="173">
        <f>Q370*H370</f>
        <v>7.7867999999999993E-2</v>
      </c>
      <c r="S370" s="173">
        <v>0</v>
      </c>
      <c r="T370" s="174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5" t="s">
        <v>204</v>
      </c>
      <c r="AT370" s="175" t="s">
        <v>517</v>
      </c>
      <c r="AU370" s="175" t="s">
        <v>89</v>
      </c>
      <c r="AY370" s="18" t="s">
        <v>136</v>
      </c>
      <c r="BE370" s="176">
        <f>IF(N370="základní",J370,0)</f>
        <v>0</v>
      </c>
      <c r="BF370" s="176">
        <f>IF(N370="snížená",J370,0)</f>
        <v>0</v>
      </c>
      <c r="BG370" s="176">
        <f>IF(N370="zákl. přenesená",J370,0)</f>
        <v>0</v>
      </c>
      <c r="BH370" s="176">
        <f>IF(N370="sníž. přenesená",J370,0)</f>
        <v>0</v>
      </c>
      <c r="BI370" s="176">
        <f>IF(N370="nulová",J370,0)</f>
        <v>0</v>
      </c>
      <c r="BJ370" s="18" t="s">
        <v>86</v>
      </c>
      <c r="BK370" s="176">
        <f>ROUND(I370*H370,2)</f>
        <v>0</v>
      </c>
      <c r="BL370" s="18" t="s">
        <v>142</v>
      </c>
      <c r="BM370" s="175" t="s">
        <v>1425</v>
      </c>
    </row>
    <row r="371" spans="1:65" s="2" customFormat="1" ht="10.199999999999999">
      <c r="A371" s="33"/>
      <c r="B371" s="34"/>
      <c r="C371" s="33"/>
      <c r="D371" s="177" t="s">
        <v>144</v>
      </c>
      <c r="E371" s="33"/>
      <c r="F371" s="178" t="s">
        <v>546</v>
      </c>
      <c r="G371" s="33"/>
      <c r="H371" s="33"/>
      <c r="I371" s="97"/>
      <c r="J371" s="33"/>
      <c r="K371" s="33"/>
      <c r="L371" s="34"/>
      <c r="M371" s="179"/>
      <c r="N371" s="180"/>
      <c r="O371" s="59"/>
      <c r="P371" s="59"/>
      <c r="Q371" s="59"/>
      <c r="R371" s="59"/>
      <c r="S371" s="59"/>
      <c r="T371" s="60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T371" s="18" t="s">
        <v>144</v>
      </c>
      <c r="AU371" s="18" t="s">
        <v>89</v>
      </c>
    </row>
    <row r="372" spans="1:65" s="14" customFormat="1" ht="10.199999999999999">
      <c r="B372" s="188"/>
      <c r="D372" s="177" t="s">
        <v>146</v>
      </c>
      <c r="E372" s="189" t="s">
        <v>1</v>
      </c>
      <c r="F372" s="190" t="s">
        <v>1426</v>
      </c>
      <c r="H372" s="191">
        <v>77.867999999999995</v>
      </c>
      <c r="I372" s="192"/>
      <c r="L372" s="188"/>
      <c r="M372" s="193"/>
      <c r="N372" s="194"/>
      <c r="O372" s="194"/>
      <c r="P372" s="194"/>
      <c r="Q372" s="194"/>
      <c r="R372" s="194"/>
      <c r="S372" s="194"/>
      <c r="T372" s="195"/>
      <c r="AT372" s="189" t="s">
        <v>146</v>
      </c>
      <c r="AU372" s="189" t="s">
        <v>89</v>
      </c>
      <c r="AV372" s="14" t="s">
        <v>89</v>
      </c>
      <c r="AW372" s="14" t="s">
        <v>33</v>
      </c>
      <c r="AX372" s="14" t="s">
        <v>78</v>
      </c>
      <c r="AY372" s="189" t="s">
        <v>136</v>
      </c>
    </row>
    <row r="373" spans="1:65" s="15" customFormat="1" ht="10.199999999999999">
      <c r="B373" s="196"/>
      <c r="D373" s="177" t="s">
        <v>146</v>
      </c>
      <c r="E373" s="197" t="s">
        <v>1</v>
      </c>
      <c r="F373" s="198" t="s">
        <v>149</v>
      </c>
      <c r="H373" s="199">
        <v>77.867999999999995</v>
      </c>
      <c r="I373" s="200"/>
      <c r="L373" s="196"/>
      <c r="M373" s="201"/>
      <c r="N373" s="202"/>
      <c r="O373" s="202"/>
      <c r="P373" s="202"/>
      <c r="Q373" s="202"/>
      <c r="R373" s="202"/>
      <c r="S373" s="202"/>
      <c r="T373" s="203"/>
      <c r="AT373" s="197" t="s">
        <v>146</v>
      </c>
      <c r="AU373" s="197" t="s">
        <v>89</v>
      </c>
      <c r="AV373" s="15" t="s">
        <v>142</v>
      </c>
      <c r="AW373" s="15" t="s">
        <v>33</v>
      </c>
      <c r="AX373" s="15" t="s">
        <v>86</v>
      </c>
      <c r="AY373" s="197" t="s">
        <v>136</v>
      </c>
    </row>
    <row r="374" spans="1:65" s="2" customFormat="1" ht="16.5" customHeight="1">
      <c r="A374" s="33"/>
      <c r="B374" s="162"/>
      <c r="C374" s="163" t="s">
        <v>472</v>
      </c>
      <c r="D374" s="163" t="s">
        <v>138</v>
      </c>
      <c r="E374" s="164" t="s">
        <v>549</v>
      </c>
      <c r="F374" s="165" t="s">
        <v>550</v>
      </c>
      <c r="G374" s="166" t="s">
        <v>141</v>
      </c>
      <c r="H374" s="167">
        <v>556.29999999999995</v>
      </c>
      <c r="I374" s="168"/>
      <c r="J374" s="169">
        <f>ROUND(I374*H374,2)</f>
        <v>0</v>
      </c>
      <c r="K374" s="170"/>
      <c r="L374" s="34"/>
      <c r="M374" s="171" t="s">
        <v>1</v>
      </c>
      <c r="N374" s="172" t="s">
        <v>43</v>
      </c>
      <c r="O374" s="59"/>
      <c r="P374" s="173">
        <f>O374*H374</f>
        <v>0</v>
      </c>
      <c r="Q374" s="173">
        <v>0</v>
      </c>
      <c r="R374" s="173">
        <f>Q374*H374</f>
        <v>0</v>
      </c>
      <c r="S374" s="173">
        <v>0</v>
      </c>
      <c r="T374" s="174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5" t="s">
        <v>142</v>
      </c>
      <c r="AT374" s="175" t="s">
        <v>138</v>
      </c>
      <c r="AU374" s="175" t="s">
        <v>89</v>
      </c>
      <c r="AY374" s="18" t="s">
        <v>136</v>
      </c>
      <c r="BE374" s="176">
        <f>IF(N374="základní",J374,0)</f>
        <v>0</v>
      </c>
      <c r="BF374" s="176">
        <f>IF(N374="snížená",J374,0)</f>
        <v>0</v>
      </c>
      <c r="BG374" s="176">
        <f>IF(N374="zákl. přenesená",J374,0)</f>
        <v>0</v>
      </c>
      <c r="BH374" s="176">
        <f>IF(N374="sníž. přenesená",J374,0)</f>
        <v>0</v>
      </c>
      <c r="BI374" s="176">
        <f>IF(N374="nulová",J374,0)</f>
        <v>0</v>
      </c>
      <c r="BJ374" s="18" t="s">
        <v>86</v>
      </c>
      <c r="BK374" s="176">
        <f>ROUND(I374*H374,2)</f>
        <v>0</v>
      </c>
      <c r="BL374" s="18" t="s">
        <v>142</v>
      </c>
      <c r="BM374" s="175" t="s">
        <v>1427</v>
      </c>
    </row>
    <row r="375" spans="1:65" s="2" customFormat="1" ht="10.199999999999999">
      <c r="A375" s="33"/>
      <c r="B375" s="34"/>
      <c r="C375" s="33"/>
      <c r="D375" s="177" t="s">
        <v>144</v>
      </c>
      <c r="E375" s="33"/>
      <c r="F375" s="178" t="s">
        <v>552</v>
      </c>
      <c r="G375" s="33"/>
      <c r="H375" s="33"/>
      <c r="I375" s="97"/>
      <c r="J375" s="33"/>
      <c r="K375" s="33"/>
      <c r="L375" s="34"/>
      <c r="M375" s="179"/>
      <c r="N375" s="180"/>
      <c r="O375" s="59"/>
      <c r="P375" s="59"/>
      <c r="Q375" s="59"/>
      <c r="R375" s="59"/>
      <c r="S375" s="59"/>
      <c r="T375" s="60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T375" s="18" t="s">
        <v>144</v>
      </c>
      <c r="AU375" s="18" t="s">
        <v>89</v>
      </c>
    </row>
    <row r="376" spans="1:65" s="13" customFormat="1" ht="10.199999999999999">
      <c r="B376" s="181"/>
      <c r="D376" s="177" t="s">
        <v>146</v>
      </c>
      <c r="E376" s="182" t="s">
        <v>1</v>
      </c>
      <c r="F376" s="183" t="s">
        <v>1428</v>
      </c>
      <c r="H376" s="182" t="s">
        <v>1</v>
      </c>
      <c r="I376" s="184"/>
      <c r="L376" s="181"/>
      <c r="M376" s="185"/>
      <c r="N376" s="186"/>
      <c r="O376" s="186"/>
      <c r="P376" s="186"/>
      <c r="Q376" s="186"/>
      <c r="R376" s="186"/>
      <c r="S376" s="186"/>
      <c r="T376" s="187"/>
      <c r="AT376" s="182" t="s">
        <v>146</v>
      </c>
      <c r="AU376" s="182" t="s">
        <v>89</v>
      </c>
      <c r="AV376" s="13" t="s">
        <v>86</v>
      </c>
      <c r="AW376" s="13" t="s">
        <v>33</v>
      </c>
      <c r="AX376" s="13" t="s">
        <v>78</v>
      </c>
      <c r="AY376" s="182" t="s">
        <v>136</v>
      </c>
    </row>
    <row r="377" spans="1:65" s="14" customFormat="1" ht="10.199999999999999">
      <c r="B377" s="188"/>
      <c r="D377" s="177" t="s">
        <v>146</v>
      </c>
      <c r="E377" s="189" t="s">
        <v>1</v>
      </c>
      <c r="F377" s="190" t="s">
        <v>1429</v>
      </c>
      <c r="H377" s="191">
        <v>556.29999999999995</v>
      </c>
      <c r="I377" s="192"/>
      <c r="L377" s="188"/>
      <c r="M377" s="193"/>
      <c r="N377" s="194"/>
      <c r="O377" s="194"/>
      <c r="P377" s="194"/>
      <c r="Q377" s="194"/>
      <c r="R377" s="194"/>
      <c r="S377" s="194"/>
      <c r="T377" s="195"/>
      <c r="AT377" s="189" t="s">
        <v>146</v>
      </c>
      <c r="AU377" s="189" t="s">
        <v>89</v>
      </c>
      <c r="AV377" s="14" t="s">
        <v>89</v>
      </c>
      <c r="AW377" s="14" t="s">
        <v>33</v>
      </c>
      <c r="AX377" s="14" t="s">
        <v>78</v>
      </c>
      <c r="AY377" s="189" t="s">
        <v>136</v>
      </c>
    </row>
    <row r="378" spans="1:65" s="15" customFormat="1" ht="10.199999999999999">
      <c r="B378" s="196"/>
      <c r="D378" s="177" t="s">
        <v>146</v>
      </c>
      <c r="E378" s="197" t="s">
        <v>1</v>
      </c>
      <c r="F378" s="198" t="s">
        <v>149</v>
      </c>
      <c r="H378" s="199">
        <v>556.29999999999995</v>
      </c>
      <c r="I378" s="200"/>
      <c r="L378" s="196"/>
      <c r="M378" s="201"/>
      <c r="N378" s="202"/>
      <c r="O378" s="202"/>
      <c r="P378" s="202"/>
      <c r="Q378" s="202"/>
      <c r="R378" s="202"/>
      <c r="S378" s="202"/>
      <c r="T378" s="203"/>
      <c r="AT378" s="197" t="s">
        <v>146</v>
      </c>
      <c r="AU378" s="197" t="s">
        <v>89</v>
      </c>
      <c r="AV378" s="15" t="s">
        <v>142</v>
      </c>
      <c r="AW378" s="15" t="s">
        <v>33</v>
      </c>
      <c r="AX378" s="15" t="s">
        <v>86</v>
      </c>
      <c r="AY378" s="197" t="s">
        <v>136</v>
      </c>
    </row>
    <row r="379" spans="1:65" s="12" customFormat="1" ht="22.8" customHeight="1">
      <c r="B379" s="149"/>
      <c r="D379" s="150" t="s">
        <v>77</v>
      </c>
      <c r="E379" s="160" t="s">
        <v>142</v>
      </c>
      <c r="F379" s="160" t="s">
        <v>616</v>
      </c>
      <c r="I379" s="152"/>
      <c r="J379" s="161">
        <f>BK379</f>
        <v>0</v>
      </c>
      <c r="L379" s="149"/>
      <c r="M379" s="154"/>
      <c r="N379" s="155"/>
      <c r="O379" s="155"/>
      <c r="P379" s="156">
        <f>SUM(P380:P396)</f>
        <v>0</v>
      </c>
      <c r="Q379" s="155"/>
      <c r="R379" s="156">
        <f>SUM(R380:R396)</f>
        <v>1.7696E-2</v>
      </c>
      <c r="S379" s="155"/>
      <c r="T379" s="157">
        <f>SUM(T380:T396)</f>
        <v>0</v>
      </c>
      <c r="AR379" s="150" t="s">
        <v>86</v>
      </c>
      <c r="AT379" s="158" t="s">
        <v>77</v>
      </c>
      <c r="AU379" s="158" t="s">
        <v>86</v>
      </c>
      <c r="AY379" s="150" t="s">
        <v>136</v>
      </c>
      <c r="BK379" s="159">
        <f>SUM(BK380:BK396)</f>
        <v>0</v>
      </c>
    </row>
    <row r="380" spans="1:65" s="2" customFormat="1" ht="16.5" customHeight="1">
      <c r="A380" s="33"/>
      <c r="B380" s="162"/>
      <c r="C380" s="163" t="s">
        <v>478</v>
      </c>
      <c r="D380" s="163" t="s">
        <v>138</v>
      </c>
      <c r="E380" s="164" t="s">
        <v>646</v>
      </c>
      <c r="F380" s="165" t="s">
        <v>647</v>
      </c>
      <c r="G380" s="166" t="s">
        <v>256</v>
      </c>
      <c r="H380" s="167">
        <v>55.6</v>
      </c>
      <c r="I380" s="168"/>
      <c r="J380" s="169">
        <f>ROUND(I380*H380,2)</f>
        <v>0</v>
      </c>
      <c r="K380" s="170"/>
      <c r="L380" s="34"/>
      <c r="M380" s="171" t="s">
        <v>1</v>
      </c>
      <c r="N380" s="172" t="s">
        <v>43</v>
      </c>
      <c r="O380" s="59"/>
      <c r="P380" s="173">
        <f>O380*H380</f>
        <v>0</v>
      </c>
      <c r="Q380" s="173">
        <v>0</v>
      </c>
      <c r="R380" s="173">
        <f>Q380*H380</f>
        <v>0</v>
      </c>
      <c r="S380" s="173">
        <v>0</v>
      </c>
      <c r="T380" s="174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75" t="s">
        <v>142</v>
      </c>
      <c r="AT380" s="175" t="s">
        <v>138</v>
      </c>
      <c r="AU380" s="175" t="s">
        <v>89</v>
      </c>
      <c r="AY380" s="18" t="s">
        <v>136</v>
      </c>
      <c r="BE380" s="176">
        <f>IF(N380="základní",J380,0)</f>
        <v>0</v>
      </c>
      <c r="BF380" s="176">
        <f>IF(N380="snížená",J380,0)</f>
        <v>0</v>
      </c>
      <c r="BG380" s="176">
        <f>IF(N380="zákl. přenesená",J380,0)</f>
        <v>0</v>
      </c>
      <c r="BH380" s="176">
        <f>IF(N380="sníž. přenesená",J380,0)</f>
        <v>0</v>
      </c>
      <c r="BI380" s="176">
        <f>IF(N380="nulová",J380,0)</f>
        <v>0</v>
      </c>
      <c r="BJ380" s="18" t="s">
        <v>86</v>
      </c>
      <c r="BK380" s="176">
        <f>ROUND(I380*H380,2)</f>
        <v>0</v>
      </c>
      <c r="BL380" s="18" t="s">
        <v>142</v>
      </c>
      <c r="BM380" s="175" t="s">
        <v>1430</v>
      </c>
    </row>
    <row r="381" spans="1:65" s="2" customFormat="1" ht="10.199999999999999">
      <c r="A381" s="33"/>
      <c r="B381" s="34"/>
      <c r="C381" s="33"/>
      <c r="D381" s="177" t="s">
        <v>144</v>
      </c>
      <c r="E381" s="33"/>
      <c r="F381" s="178" t="s">
        <v>649</v>
      </c>
      <c r="G381" s="33"/>
      <c r="H381" s="33"/>
      <c r="I381" s="97"/>
      <c r="J381" s="33"/>
      <c r="K381" s="33"/>
      <c r="L381" s="34"/>
      <c r="M381" s="179"/>
      <c r="N381" s="180"/>
      <c r="O381" s="59"/>
      <c r="P381" s="59"/>
      <c r="Q381" s="59"/>
      <c r="R381" s="59"/>
      <c r="S381" s="59"/>
      <c r="T381" s="60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T381" s="18" t="s">
        <v>144</v>
      </c>
      <c r="AU381" s="18" t="s">
        <v>89</v>
      </c>
    </row>
    <row r="382" spans="1:65" s="13" customFormat="1" ht="10.199999999999999">
      <c r="B382" s="181"/>
      <c r="D382" s="177" t="s">
        <v>146</v>
      </c>
      <c r="E382" s="182" t="s">
        <v>1</v>
      </c>
      <c r="F382" s="183" t="s">
        <v>1233</v>
      </c>
      <c r="H382" s="182" t="s">
        <v>1</v>
      </c>
      <c r="I382" s="184"/>
      <c r="L382" s="181"/>
      <c r="M382" s="185"/>
      <c r="N382" s="186"/>
      <c r="O382" s="186"/>
      <c r="P382" s="186"/>
      <c r="Q382" s="186"/>
      <c r="R382" s="186"/>
      <c r="S382" s="186"/>
      <c r="T382" s="187"/>
      <c r="AT382" s="182" t="s">
        <v>146</v>
      </c>
      <c r="AU382" s="182" t="s">
        <v>89</v>
      </c>
      <c r="AV382" s="13" t="s">
        <v>86</v>
      </c>
      <c r="AW382" s="13" t="s">
        <v>33</v>
      </c>
      <c r="AX382" s="13" t="s">
        <v>78</v>
      </c>
      <c r="AY382" s="182" t="s">
        <v>136</v>
      </c>
    </row>
    <row r="383" spans="1:65" s="14" customFormat="1" ht="10.199999999999999">
      <c r="B383" s="188"/>
      <c r="D383" s="177" t="s">
        <v>146</v>
      </c>
      <c r="E383" s="189" t="s">
        <v>1</v>
      </c>
      <c r="F383" s="190" t="s">
        <v>1431</v>
      </c>
      <c r="H383" s="191">
        <v>55.63</v>
      </c>
      <c r="I383" s="192"/>
      <c r="L383" s="188"/>
      <c r="M383" s="193"/>
      <c r="N383" s="194"/>
      <c r="O383" s="194"/>
      <c r="P383" s="194"/>
      <c r="Q383" s="194"/>
      <c r="R383" s="194"/>
      <c r="S383" s="194"/>
      <c r="T383" s="195"/>
      <c r="AT383" s="189" t="s">
        <v>146</v>
      </c>
      <c r="AU383" s="189" t="s">
        <v>89</v>
      </c>
      <c r="AV383" s="14" t="s">
        <v>89</v>
      </c>
      <c r="AW383" s="14" t="s">
        <v>33</v>
      </c>
      <c r="AX383" s="14" t="s">
        <v>78</v>
      </c>
      <c r="AY383" s="189" t="s">
        <v>136</v>
      </c>
    </row>
    <row r="384" spans="1:65" s="15" customFormat="1" ht="10.199999999999999">
      <c r="B384" s="196"/>
      <c r="D384" s="177" t="s">
        <v>146</v>
      </c>
      <c r="E384" s="197" t="s">
        <v>1</v>
      </c>
      <c r="F384" s="198" t="s">
        <v>149</v>
      </c>
      <c r="H384" s="199">
        <v>55.63</v>
      </c>
      <c r="I384" s="200"/>
      <c r="L384" s="196"/>
      <c r="M384" s="201"/>
      <c r="N384" s="202"/>
      <c r="O384" s="202"/>
      <c r="P384" s="202"/>
      <c r="Q384" s="202"/>
      <c r="R384" s="202"/>
      <c r="S384" s="202"/>
      <c r="T384" s="203"/>
      <c r="AT384" s="197" t="s">
        <v>146</v>
      </c>
      <c r="AU384" s="197" t="s">
        <v>89</v>
      </c>
      <c r="AV384" s="15" t="s">
        <v>142</v>
      </c>
      <c r="AW384" s="15" t="s">
        <v>33</v>
      </c>
      <c r="AX384" s="15" t="s">
        <v>78</v>
      </c>
      <c r="AY384" s="197" t="s">
        <v>136</v>
      </c>
    </row>
    <row r="385" spans="1:65" s="14" customFormat="1" ht="10.199999999999999">
      <c r="B385" s="188"/>
      <c r="D385" s="177" t="s">
        <v>146</v>
      </c>
      <c r="E385" s="189" t="s">
        <v>1</v>
      </c>
      <c r="F385" s="190" t="s">
        <v>1432</v>
      </c>
      <c r="H385" s="191">
        <v>55.6</v>
      </c>
      <c r="I385" s="192"/>
      <c r="L385" s="188"/>
      <c r="M385" s="193"/>
      <c r="N385" s="194"/>
      <c r="O385" s="194"/>
      <c r="P385" s="194"/>
      <c r="Q385" s="194"/>
      <c r="R385" s="194"/>
      <c r="S385" s="194"/>
      <c r="T385" s="195"/>
      <c r="AT385" s="189" t="s">
        <v>146</v>
      </c>
      <c r="AU385" s="189" t="s">
        <v>89</v>
      </c>
      <c r="AV385" s="14" t="s">
        <v>89</v>
      </c>
      <c r="AW385" s="14" t="s">
        <v>33</v>
      </c>
      <c r="AX385" s="14" t="s">
        <v>86</v>
      </c>
      <c r="AY385" s="189" t="s">
        <v>136</v>
      </c>
    </row>
    <row r="386" spans="1:65" s="2" customFormat="1" ht="16.5" customHeight="1">
      <c r="A386" s="33"/>
      <c r="B386" s="162"/>
      <c r="C386" s="163" t="s">
        <v>495</v>
      </c>
      <c r="D386" s="163" t="s">
        <v>138</v>
      </c>
      <c r="E386" s="164" t="s">
        <v>1433</v>
      </c>
      <c r="F386" s="165" t="s">
        <v>1434</v>
      </c>
      <c r="G386" s="166" t="s">
        <v>256</v>
      </c>
      <c r="H386" s="167">
        <v>1</v>
      </c>
      <c r="I386" s="168"/>
      <c r="J386" s="169">
        <f>ROUND(I386*H386,2)</f>
        <v>0</v>
      </c>
      <c r="K386" s="170"/>
      <c r="L386" s="34"/>
      <c r="M386" s="171" t="s">
        <v>1</v>
      </c>
      <c r="N386" s="172" t="s">
        <v>43</v>
      </c>
      <c r="O386" s="59"/>
      <c r="P386" s="173">
        <f>O386*H386</f>
        <v>0</v>
      </c>
      <c r="Q386" s="173">
        <v>0</v>
      </c>
      <c r="R386" s="173">
        <f>Q386*H386</f>
        <v>0</v>
      </c>
      <c r="S386" s="173">
        <v>0</v>
      </c>
      <c r="T386" s="174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5" t="s">
        <v>142</v>
      </c>
      <c r="AT386" s="175" t="s">
        <v>138</v>
      </c>
      <c r="AU386" s="175" t="s">
        <v>89</v>
      </c>
      <c r="AY386" s="18" t="s">
        <v>136</v>
      </c>
      <c r="BE386" s="176">
        <f>IF(N386="základní",J386,0)</f>
        <v>0</v>
      </c>
      <c r="BF386" s="176">
        <f>IF(N386="snížená",J386,0)</f>
        <v>0</v>
      </c>
      <c r="BG386" s="176">
        <f>IF(N386="zákl. přenesená",J386,0)</f>
        <v>0</v>
      </c>
      <c r="BH386" s="176">
        <f>IF(N386="sníž. přenesená",J386,0)</f>
        <v>0</v>
      </c>
      <c r="BI386" s="176">
        <f>IF(N386="nulová",J386,0)</f>
        <v>0</v>
      </c>
      <c r="BJ386" s="18" t="s">
        <v>86</v>
      </c>
      <c r="BK386" s="176">
        <f>ROUND(I386*H386,2)</f>
        <v>0</v>
      </c>
      <c r="BL386" s="18" t="s">
        <v>142</v>
      </c>
      <c r="BM386" s="175" t="s">
        <v>1435</v>
      </c>
    </row>
    <row r="387" spans="1:65" s="2" customFormat="1" ht="19.2">
      <c r="A387" s="33"/>
      <c r="B387" s="34"/>
      <c r="C387" s="33"/>
      <c r="D387" s="177" t="s">
        <v>144</v>
      </c>
      <c r="E387" s="33"/>
      <c r="F387" s="178" t="s">
        <v>1436</v>
      </c>
      <c r="G387" s="33"/>
      <c r="H387" s="33"/>
      <c r="I387" s="97"/>
      <c r="J387" s="33"/>
      <c r="K387" s="33"/>
      <c r="L387" s="34"/>
      <c r="M387" s="179"/>
      <c r="N387" s="180"/>
      <c r="O387" s="59"/>
      <c r="P387" s="59"/>
      <c r="Q387" s="59"/>
      <c r="R387" s="59"/>
      <c r="S387" s="59"/>
      <c r="T387" s="60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T387" s="18" t="s">
        <v>144</v>
      </c>
      <c r="AU387" s="18" t="s">
        <v>89</v>
      </c>
    </row>
    <row r="388" spans="1:65" s="13" customFormat="1" ht="10.199999999999999">
      <c r="B388" s="181"/>
      <c r="D388" s="177" t="s">
        <v>146</v>
      </c>
      <c r="E388" s="182" t="s">
        <v>1</v>
      </c>
      <c r="F388" s="183" t="s">
        <v>1437</v>
      </c>
      <c r="H388" s="182" t="s">
        <v>1</v>
      </c>
      <c r="I388" s="184"/>
      <c r="L388" s="181"/>
      <c r="M388" s="185"/>
      <c r="N388" s="186"/>
      <c r="O388" s="186"/>
      <c r="P388" s="186"/>
      <c r="Q388" s="186"/>
      <c r="R388" s="186"/>
      <c r="S388" s="186"/>
      <c r="T388" s="187"/>
      <c r="AT388" s="182" t="s">
        <v>146</v>
      </c>
      <c r="AU388" s="182" t="s">
        <v>89</v>
      </c>
      <c r="AV388" s="13" t="s">
        <v>86</v>
      </c>
      <c r="AW388" s="13" t="s">
        <v>33</v>
      </c>
      <c r="AX388" s="13" t="s">
        <v>78</v>
      </c>
      <c r="AY388" s="182" t="s">
        <v>136</v>
      </c>
    </row>
    <row r="389" spans="1:65" s="14" customFormat="1" ht="10.199999999999999">
      <c r="B389" s="188"/>
      <c r="D389" s="177" t="s">
        <v>146</v>
      </c>
      <c r="E389" s="189" t="s">
        <v>1</v>
      </c>
      <c r="F389" s="190" t="s">
        <v>1320</v>
      </c>
      <c r="H389" s="191">
        <v>0.98</v>
      </c>
      <c r="I389" s="192"/>
      <c r="L389" s="188"/>
      <c r="M389" s="193"/>
      <c r="N389" s="194"/>
      <c r="O389" s="194"/>
      <c r="P389" s="194"/>
      <c r="Q389" s="194"/>
      <c r="R389" s="194"/>
      <c r="S389" s="194"/>
      <c r="T389" s="195"/>
      <c r="AT389" s="189" t="s">
        <v>146</v>
      </c>
      <c r="AU389" s="189" t="s">
        <v>89</v>
      </c>
      <c r="AV389" s="14" t="s">
        <v>89</v>
      </c>
      <c r="AW389" s="14" t="s">
        <v>33</v>
      </c>
      <c r="AX389" s="14" t="s">
        <v>78</v>
      </c>
      <c r="AY389" s="189" t="s">
        <v>136</v>
      </c>
    </row>
    <row r="390" spans="1:65" s="15" customFormat="1" ht="10.199999999999999">
      <c r="B390" s="196"/>
      <c r="D390" s="177" t="s">
        <v>146</v>
      </c>
      <c r="E390" s="197" t="s">
        <v>1</v>
      </c>
      <c r="F390" s="198" t="s">
        <v>149</v>
      </c>
      <c r="H390" s="199">
        <v>0.98</v>
      </c>
      <c r="I390" s="200"/>
      <c r="L390" s="196"/>
      <c r="M390" s="201"/>
      <c r="N390" s="202"/>
      <c r="O390" s="202"/>
      <c r="P390" s="202"/>
      <c r="Q390" s="202"/>
      <c r="R390" s="202"/>
      <c r="S390" s="202"/>
      <c r="T390" s="203"/>
      <c r="AT390" s="197" t="s">
        <v>146</v>
      </c>
      <c r="AU390" s="197" t="s">
        <v>89</v>
      </c>
      <c r="AV390" s="15" t="s">
        <v>142</v>
      </c>
      <c r="AW390" s="15" t="s">
        <v>33</v>
      </c>
      <c r="AX390" s="15" t="s">
        <v>78</v>
      </c>
      <c r="AY390" s="197" t="s">
        <v>136</v>
      </c>
    </row>
    <row r="391" spans="1:65" s="14" customFormat="1" ht="10.199999999999999">
      <c r="B391" s="188"/>
      <c r="D391" s="177" t="s">
        <v>146</v>
      </c>
      <c r="E391" s="189" t="s">
        <v>1</v>
      </c>
      <c r="F391" s="190" t="s">
        <v>608</v>
      </c>
      <c r="H391" s="191">
        <v>1</v>
      </c>
      <c r="I391" s="192"/>
      <c r="L391" s="188"/>
      <c r="M391" s="193"/>
      <c r="N391" s="194"/>
      <c r="O391" s="194"/>
      <c r="P391" s="194"/>
      <c r="Q391" s="194"/>
      <c r="R391" s="194"/>
      <c r="S391" s="194"/>
      <c r="T391" s="195"/>
      <c r="AT391" s="189" t="s">
        <v>146</v>
      </c>
      <c r="AU391" s="189" t="s">
        <v>89</v>
      </c>
      <c r="AV391" s="14" t="s">
        <v>89</v>
      </c>
      <c r="AW391" s="14" t="s">
        <v>33</v>
      </c>
      <c r="AX391" s="14" t="s">
        <v>86</v>
      </c>
      <c r="AY391" s="189" t="s">
        <v>136</v>
      </c>
    </row>
    <row r="392" spans="1:65" s="2" customFormat="1" ht="16.5" customHeight="1">
      <c r="A392" s="33"/>
      <c r="B392" s="162"/>
      <c r="C392" s="163" t="s">
        <v>516</v>
      </c>
      <c r="D392" s="163" t="s">
        <v>138</v>
      </c>
      <c r="E392" s="164" t="s">
        <v>724</v>
      </c>
      <c r="F392" s="165" t="s">
        <v>725</v>
      </c>
      <c r="G392" s="166" t="s">
        <v>141</v>
      </c>
      <c r="H392" s="167">
        <v>2.8</v>
      </c>
      <c r="I392" s="168"/>
      <c r="J392" s="169">
        <f>ROUND(I392*H392,2)</f>
        <v>0</v>
      </c>
      <c r="K392" s="170"/>
      <c r="L392" s="34"/>
      <c r="M392" s="171" t="s">
        <v>1</v>
      </c>
      <c r="N392" s="172" t="s">
        <v>43</v>
      </c>
      <c r="O392" s="59"/>
      <c r="P392" s="173">
        <f>O392*H392</f>
        <v>0</v>
      </c>
      <c r="Q392" s="173">
        <v>6.3200000000000001E-3</v>
      </c>
      <c r="R392" s="173">
        <f>Q392*H392</f>
        <v>1.7696E-2</v>
      </c>
      <c r="S392" s="173">
        <v>0</v>
      </c>
      <c r="T392" s="174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75" t="s">
        <v>142</v>
      </c>
      <c r="AT392" s="175" t="s">
        <v>138</v>
      </c>
      <c r="AU392" s="175" t="s">
        <v>89</v>
      </c>
      <c r="AY392" s="18" t="s">
        <v>136</v>
      </c>
      <c r="BE392" s="176">
        <f>IF(N392="základní",J392,0)</f>
        <v>0</v>
      </c>
      <c r="BF392" s="176">
        <f>IF(N392="snížená",J392,0)</f>
        <v>0</v>
      </c>
      <c r="BG392" s="176">
        <f>IF(N392="zákl. přenesená",J392,0)</f>
        <v>0</v>
      </c>
      <c r="BH392" s="176">
        <f>IF(N392="sníž. přenesená",J392,0)</f>
        <v>0</v>
      </c>
      <c r="BI392" s="176">
        <f>IF(N392="nulová",J392,0)</f>
        <v>0</v>
      </c>
      <c r="BJ392" s="18" t="s">
        <v>86</v>
      </c>
      <c r="BK392" s="176">
        <f>ROUND(I392*H392,2)</f>
        <v>0</v>
      </c>
      <c r="BL392" s="18" t="s">
        <v>142</v>
      </c>
      <c r="BM392" s="175" t="s">
        <v>1438</v>
      </c>
    </row>
    <row r="393" spans="1:65" s="2" customFormat="1" ht="19.2">
      <c r="A393" s="33"/>
      <c r="B393" s="34"/>
      <c r="C393" s="33"/>
      <c r="D393" s="177" t="s">
        <v>144</v>
      </c>
      <c r="E393" s="33"/>
      <c r="F393" s="178" t="s">
        <v>727</v>
      </c>
      <c r="G393" s="33"/>
      <c r="H393" s="33"/>
      <c r="I393" s="97"/>
      <c r="J393" s="33"/>
      <c r="K393" s="33"/>
      <c r="L393" s="34"/>
      <c r="M393" s="179"/>
      <c r="N393" s="180"/>
      <c r="O393" s="59"/>
      <c r="P393" s="59"/>
      <c r="Q393" s="59"/>
      <c r="R393" s="59"/>
      <c r="S393" s="59"/>
      <c r="T393" s="60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T393" s="18" t="s">
        <v>144</v>
      </c>
      <c r="AU393" s="18" t="s">
        <v>89</v>
      </c>
    </row>
    <row r="394" spans="1:65" s="13" customFormat="1" ht="10.199999999999999">
      <c r="B394" s="181"/>
      <c r="D394" s="177" t="s">
        <v>146</v>
      </c>
      <c r="E394" s="182" t="s">
        <v>1</v>
      </c>
      <c r="F394" s="183" t="s">
        <v>1437</v>
      </c>
      <c r="H394" s="182" t="s">
        <v>1</v>
      </c>
      <c r="I394" s="184"/>
      <c r="L394" s="181"/>
      <c r="M394" s="185"/>
      <c r="N394" s="186"/>
      <c r="O394" s="186"/>
      <c r="P394" s="186"/>
      <c r="Q394" s="186"/>
      <c r="R394" s="186"/>
      <c r="S394" s="186"/>
      <c r="T394" s="187"/>
      <c r="AT394" s="182" t="s">
        <v>146</v>
      </c>
      <c r="AU394" s="182" t="s">
        <v>89</v>
      </c>
      <c r="AV394" s="13" t="s">
        <v>86</v>
      </c>
      <c r="AW394" s="13" t="s">
        <v>33</v>
      </c>
      <c r="AX394" s="13" t="s">
        <v>78</v>
      </c>
      <c r="AY394" s="182" t="s">
        <v>136</v>
      </c>
    </row>
    <row r="395" spans="1:65" s="14" customFormat="1" ht="10.199999999999999">
      <c r="B395" s="188"/>
      <c r="D395" s="177" t="s">
        <v>146</v>
      </c>
      <c r="E395" s="189" t="s">
        <v>1</v>
      </c>
      <c r="F395" s="190" t="s">
        <v>1388</v>
      </c>
      <c r="H395" s="191">
        <v>2.8</v>
      </c>
      <c r="I395" s="192"/>
      <c r="L395" s="188"/>
      <c r="M395" s="193"/>
      <c r="N395" s="194"/>
      <c r="O395" s="194"/>
      <c r="P395" s="194"/>
      <c r="Q395" s="194"/>
      <c r="R395" s="194"/>
      <c r="S395" s="194"/>
      <c r="T395" s="195"/>
      <c r="AT395" s="189" t="s">
        <v>146</v>
      </c>
      <c r="AU395" s="189" t="s">
        <v>89</v>
      </c>
      <c r="AV395" s="14" t="s">
        <v>89</v>
      </c>
      <c r="AW395" s="14" t="s">
        <v>33</v>
      </c>
      <c r="AX395" s="14" t="s">
        <v>78</v>
      </c>
      <c r="AY395" s="189" t="s">
        <v>136</v>
      </c>
    </row>
    <row r="396" spans="1:65" s="15" customFormat="1" ht="10.199999999999999">
      <c r="B396" s="196"/>
      <c r="D396" s="177" t="s">
        <v>146</v>
      </c>
      <c r="E396" s="197" t="s">
        <v>1</v>
      </c>
      <c r="F396" s="198" t="s">
        <v>149</v>
      </c>
      <c r="H396" s="199">
        <v>2.8</v>
      </c>
      <c r="I396" s="200"/>
      <c r="L396" s="196"/>
      <c r="M396" s="201"/>
      <c r="N396" s="202"/>
      <c r="O396" s="202"/>
      <c r="P396" s="202"/>
      <c r="Q396" s="202"/>
      <c r="R396" s="202"/>
      <c r="S396" s="202"/>
      <c r="T396" s="203"/>
      <c r="AT396" s="197" t="s">
        <v>146</v>
      </c>
      <c r="AU396" s="197" t="s">
        <v>89</v>
      </c>
      <c r="AV396" s="15" t="s">
        <v>142</v>
      </c>
      <c r="AW396" s="15" t="s">
        <v>33</v>
      </c>
      <c r="AX396" s="15" t="s">
        <v>86</v>
      </c>
      <c r="AY396" s="197" t="s">
        <v>136</v>
      </c>
    </row>
    <row r="397" spans="1:65" s="12" customFormat="1" ht="22.8" customHeight="1">
      <c r="B397" s="149"/>
      <c r="D397" s="150" t="s">
        <v>77</v>
      </c>
      <c r="E397" s="160" t="s">
        <v>204</v>
      </c>
      <c r="F397" s="160" t="s">
        <v>764</v>
      </c>
      <c r="I397" s="152"/>
      <c r="J397" s="161">
        <f>BK397</f>
        <v>0</v>
      </c>
      <c r="L397" s="149"/>
      <c r="M397" s="154"/>
      <c r="N397" s="155"/>
      <c r="O397" s="155"/>
      <c r="P397" s="156">
        <f>SUM(P398:P552)</f>
        <v>0</v>
      </c>
      <c r="Q397" s="155"/>
      <c r="R397" s="156">
        <f>SUM(R398:R552)</f>
        <v>5.8447430000000002</v>
      </c>
      <c r="S397" s="155"/>
      <c r="T397" s="157">
        <f>SUM(T398:T552)</f>
        <v>0</v>
      </c>
      <c r="AR397" s="150" t="s">
        <v>86</v>
      </c>
      <c r="AT397" s="158" t="s">
        <v>77</v>
      </c>
      <c r="AU397" s="158" t="s">
        <v>86</v>
      </c>
      <c r="AY397" s="150" t="s">
        <v>136</v>
      </c>
      <c r="BK397" s="159">
        <f>SUM(BK398:BK552)</f>
        <v>0</v>
      </c>
    </row>
    <row r="398" spans="1:65" s="2" customFormat="1" ht="16.5" customHeight="1">
      <c r="A398" s="33"/>
      <c r="B398" s="162"/>
      <c r="C398" s="163" t="s">
        <v>523</v>
      </c>
      <c r="D398" s="163" t="s">
        <v>138</v>
      </c>
      <c r="E398" s="164" t="s">
        <v>813</v>
      </c>
      <c r="F398" s="165" t="s">
        <v>814</v>
      </c>
      <c r="G398" s="166" t="s">
        <v>170</v>
      </c>
      <c r="H398" s="167">
        <v>537.6</v>
      </c>
      <c r="I398" s="168"/>
      <c r="J398" s="169">
        <f>ROUND(I398*H398,2)</f>
        <v>0</v>
      </c>
      <c r="K398" s="170"/>
      <c r="L398" s="34"/>
      <c r="M398" s="171" t="s">
        <v>1</v>
      </c>
      <c r="N398" s="172" t="s">
        <v>43</v>
      </c>
      <c r="O398" s="59"/>
      <c r="P398" s="173">
        <f>O398*H398</f>
        <v>0</v>
      </c>
      <c r="Q398" s="173">
        <v>2.7599999999999999E-3</v>
      </c>
      <c r="R398" s="173">
        <f>Q398*H398</f>
        <v>1.483776</v>
      </c>
      <c r="S398" s="173">
        <v>0</v>
      </c>
      <c r="T398" s="174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75" t="s">
        <v>142</v>
      </c>
      <c r="AT398" s="175" t="s">
        <v>138</v>
      </c>
      <c r="AU398" s="175" t="s">
        <v>89</v>
      </c>
      <c r="AY398" s="18" t="s">
        <v>136</v>
      </c>
      <c r="BE398" s="176">
        <f>IF(N398="základní",J398,0)</f>
        <v>0</v>
      </c>
      <c r="BF398" s="176">
        <f>IF(N398="snížená",J398,0)</f>
        <v>0</v>
      </c>
      <c r="BG398" s="176">
        <f>IF(N398="zákl. přenesená",J398,0)</f>
        <v>0</v>
      </c>
      <c r="BH398" s="176">
        <f>IF(N398="sníž. přenesená",J398,0)</f>
        <v>0</v>
      </c>
      <c r="BI398" s="176">
        <f>IF(N398="nulová",J398,0)</f>
        <v>0</v>
      </c>
      <c r="BJ398" s="18" t="s">
        <v>86</v>
      </c>
      <c r="BK398" s="176">
        <f>ROUND(I398*H398,2)</f>
        <v>0</v>
      </c>
      <c r="BL398" s="18" t="s">
        <v>142</v>
      </c>
      <c r="BM398" s="175" t="s">
        <v>1439</v>
      </c>
    </row>
    <row r="399" spans="1:65" s="2" customFormat="1" ht="19.2">
      <c r="A399" s="33"/>
      <c r="B399" s="34"/>
      <c r="C399" s="33"/>
      <c r="D399" s="177" t="s">
        <v>144</v>
      </c>
      <c r="E399" s="33"/>
      <c r="F399" s="178" t="s">
        <v>816</v>
      </c>
      <c r="G399" s="33"/>
      <c r="H399" s="33"/>
      <c r="I399" s="97"/>
      <c r="J399" s="33"/>
      <c r="K399" s="33"/>
      <c r="L399" s="34"/>
      <c r="M399" s="179"/>
      <c r="N399" s="180"/>
      <c r="O399" s="59"/>
      <c r="P399" s="59"/>
      <c r="Q399" s="59"/>
      <c r="R399" s="59"/>
      <c r="S399" s="59"/>
      <c r="T399" s="60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T399" s="18" t="s">
        <v>144</v>
      </c>
      <c r="AU399" s="18" t="s">
        <v>89</v>
      </c>
    </row>
    <row r="400" spans="1:65" s="13" customFormat="1" ht="10.199999999999999">
      <c r="B400" s="181"/>
      <c r="D400" s="177" t="s">
        <v>146</v>
      </c>
      <c r="E400" s="182" t="s">
        <v>1</v>
      </c>
      <c r="F400" s="183" t="s">
        <v>1424</v>
      </c>
      <c r="H400" s="182" t="s">
        <v>1</v>
      </c>
      <c r="I400" s="184"/>
      <c r="L400" s="181"/>
      <c r="M400" s="185"/>
      <c r="N400" s="186"/>
      <c r="O400" s="186"/>
      <c r="P400" s="186"/>
      <c r="Q400" s="186"/>
      <c r="R400" s="186"/>
      <c r="S400" s="186"/>
      <c r="T400" s="187"/>
      <c r="AT400" s="182" t="s">
        <v>146</v>
      </c>
      <c r="AU400" s="182" t="s">
        <v>89</v>
      </c>
      <c r="AV400" s="13" t="s">
        <v>86</v>
      </c>
      <c r="AW400" s="13" t="s">
        <v>33</v>
      </c>
      <c r="AX400" s="13" t="s">
        <v>78</v>
      </c>
      <c r="AY400" s="182" t="s">
        <v>136</v>
      </c>
    </row>
    <row r="401" spans="1:65" s="14" customFormat="1" ht="10.199999999999999">
      <c r="B401" s="188"/>
      <c r="D401" s="177" t="s">
        <v>146</v>
      </c>
      <c r="E401" s="189" t="s">
        <v>1</v>
      </c>
      <c r="F401" s="190" t="s">
        <v>1440</v>
      </c>
      <c r="H401" s="191">
        <v>537.6</v>
      </c>
      <c r="I401" s="192"/>
      <c r="L401" s="188"/>
      <c r="M401" s="193"/>
      <c r="N401" s="194"/>
      <c r="O401" s="194"/>
      <c r="P401" s="194"/>
      <c r="Q401" s="194"/>
      <c r="R401" s="194"/>
      <c r="S401" s="194"/>
      <c r="T401" s="195"/>
      <c r="AT401" s="189" t="s">
        <v>146</v>
      </c>
      <c r="AU401" s="189" t="s">
        <v>89</v>
      </c>
      <c r="AV401" s="14" t="s">
        <v>89</v>
      </c>
      <c r="AW401" s="14" t="s">
        <v>33</v>
      </c>
      <c r="AX401" s="14" t="s">
        <v>78</v>
      </c>
      <c r="AY401" s="189" t="s">
        <v>136</v>
      </c>
    </row>
    <row r="402" spans="1:65" s="15" customFormat="1" ht="10.199999999999999">
      <c r="B402" s="196"/>
      <c r="D402" s="177" t="s">
        <v>146</v>
      </c>
      <c r="E402" s="197" t="s">
        <v>1</v>
      </c>
      <c r="F402" s="198" t="s">
        <v>149</v>
      </c>
      <c r="H402" s="199">
        <v>537.6</v>
      </c>
      <c r="I402" s="200"/>
      <c r="L402" s="196"/>
      <c r="M402" s="201"/>
      <c r="N402" s="202"/>
      <c r="O402" s="202"/>
      <c r="P402" s="202"/>
      <c r="Q402" s="202"/>
      <c r="R402" s="202"/>
      <c r="S402" s="202"/>
      <c r="T402" s="203"/>
      <c r="AT402" s="197" t="s">
        <v>146</v>
      </c>
      <c r="AU402" s="197" t="s">
        <v>89</v>
      </c>
      <c r="AV402" s="15" t="s">
        <v>142</v>
      </c>
      <c r="AW402" s="15" t="s">
        <v>33</v>
      </c>
      <c r="AX402" s="15" t="s">
        <v>86</v>
      </c>
      <c r="AY402" s="197" t="s">
        <v>136</v>
      </c>
    </row>
    <row r="403" spans="1:65" s="2" customFormat="1" ht="16.5" customHeight="1">
      <c r="A403" s="33"/>
      <c r="B403" s="162"/>
      <c r="C403" s="163" t="s">
        <v>530</v>
      </c>
      <c r="D403" s="163" t="s">
        <v>138</v>
      </c>
      <c r="E403" s="164" t="s">
        <v>1441</v>
      </c>
      <c r="F403" s="165" t="s">
        <v>1442</v>
      </c>
      <c r="G403" s="166" t="s">
        <v>170</v>
      </c>
      <c r="H403" s="167">
        <v>18.7</v>
      </c>
      <c r="I403" s="168"/>
      <c r="J403" s="169">
        <f>ROUND(I403*H403,2)</f>
        <v>0</v>
      </c>
      <c r="K403" s="170"/>
      <c r="L403" s="34"/>
      <c r="M403" s="171" t="s">
        <v>1</v>
      </c>
      <c r="N403" s="172" t="s">
        <v>43</v>
      </c>
      <c r="O403" s="59"/>
      <c r="P403" s="173">
        <f>O403*H403</f>
        <v>0</v>
      </c>
      <c r="Q403" s="173">
        <v>4.4000000000000003E-3</v>
      </c>
      <c r="R403" s="173">
        <f>Q403*H403</f>
        <v>8.2280000000000006E-2</v>
      </c>
      <c r="S403" s="173">
        <v>0</v>
      </c>
      <c r="T403" s="174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75" t="s">
        <v>142</v>
      </c>
      <c r="AT403" s="175" t="s">
        <v>138</v>
      </c>
      <c r="AU403" s="175" t="s">
        <v>89</v>
      </c>
      <c r="AY403" s="18" t="s">
        <v>136</v>
      </c>
      <c r="BE403" s="176">
        <f>IF(N403="základní",J403,0)</f>
        <v>0</v>
      </c>
      <c r="BF403" s="176">
        <f>IF(N403="snížená",J403,0)</f>
        <v>0</v>
      </c>
      <c r="BG403" s="176">
        <f>IF(N403="zákl. přenesená",J403,0)</f>
        <v>0</v>
      </c>
      <c r="BH403" s="176">
        <f>IF(N403="sníž. přenesená",J403,0)</f>
        <v>0</v>
      </c>
      <c r="BI403" s="176">
        <f>IF(N403="nulová",J403,0)</f>
        <v>0</v>
      </c>
      <c r="BJ403" s="18" t="s">
        <v>86</v>
      </c>
      <c r="BK403" s="176">
        <f>ROUND(I403*H403,2)</f>
        <v>0</v>
      </c>
      <c r="BL403" s="18" t="s">
        <v>142</v>
      </c>
      <c r="BM403" s="175" t="s">
        <v>1443</v>
      </c>
    </row>
    <row r="404" spans="1:65" s="2" customFormat="1" ht="19.2">
      <c r="A404" s="33"/>
      <c r="B404" s="34"/>
      <c r="C404" s="33"/>
      <c r="D404" s="177" t="s">
        <v>144</v>
      </c>
      <c r="E404" s="33"/>
      <c r="F404" s="178" t="s">
        <v>1444</v>
      </c>
      <c r="G404" s="33"/>
      <c r="H404" s="33"/>
      <c r="I404" s="97"/>
      <c r="J404" s="33"/>
      <c r="K404" s="33"/>
      <c r="L404" s="34"/>
      <c r="M404" s="179"/>
      <c r="N404" s="180"/>
      <c r="O404" s="59"/>
      <c r="P404" s="59"/>
      <c r="Q404" s="59"/>
      <c r="R404" s="59"/>
      <c r="S404" s="59"/>
      <c r="T404" s="60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T404" s="18" t="s">
        <v>144</v>
      </c>
      <c r="AU404" s="18" t="s">
        <v>89</v>
      </c>
    </row>
    <row r="405" spans="1:65" s="13" customFormat="1" ht="10.199999999999999">
      <c r="B405" s="181"/>
      <c r="D405" s="177" t="s">
        <v>146</v>
      </c>
      <c r="E405" s="182" t="s">
        <v>1</v>
      </c>
      <c r="F405" s="183" t="s">
        <v>1424</v>
      </c>
      <c r="H405" s="182" t="s">
        <v>1</v>
      </c>
      <c r="I405" s="184"/>
      <c r="L405" s="181"/>
      <c r="M405" s="185"/>
      <c r="N405" s="186"/>
      <c r="O405" s="186"/>
      <c r="P405" s="186"/>
      <c r="Q405" s="186"/>
      <c r="R405" s="186"/>
      <c r="S405" s="186"/>
      <c r="T405" s="187"/>
      <c r="AT405" s="182" t="s">
        <v>146</v>
      </c>
      <c r="AU405" s="182" t="s">
        <v>89</v>
      </c>
      <c r="AV405" s="13" t="s">
        <v>86</v>
      </c>
      <c r="AW405" s="13" t="s">
        <v>33</v>
      </c>
      <c r="AX405" s="13" t="s">
        <v>78</v>
      </c>
      <c r="AY405" s="182" t="s">
        <v>136</v>
      </c>
    </row>
    <row r="406" spans="1:65" s="14" customFormat="1" ht="10.199999999999999">
      <c r="B406" s="188"/>
      <c r="D406" s="177" t="s">
        <v>146</v>
      </c>
      <c r="E406" s="189" t="s">
        <v>1</v>
      </c>
      <c r="F406" s="190" t="s">
        <v>1445</v>
      </c>
      <c r="H406" s="191">
        <v>18.7</v>
      </c>
      <c r="I406" s="192"/>
      <c r="L406" s="188"/>
      <c r="M406" s="193"/>
      <c r="N406" s="194"/>
      <c r="O406" s="194"/>
      <c r="P406" s="194"/>
      <c r="Q406" s="194"/>
      <c r="R406" s="194"/>
      <c r="S406" s="194"/>
      <c r="T406" s="195"/>
      <c r="AT406" s="189" t="s">
        <v>146</v>
      </c>
      <c r="AU406" s="189" t="s">
        <v>89</v>
      </c>
      <c r="AV406" s="14" t="s">
        <v>89</v>
      </c>
      <c r="AW406" s="14" t="s">
        <v>33</v>
      </c>
      <c r="AX406" s="14" t="s">
        <v>78</v>
      </c>
      <c r="AY406" s="189" t="s">
        <v>136</v>
      </c>
    </row>
    <row r="407" spans="1:65" s="15" customFormat="1" ht="10.199999999999999">
      <c r="B407" s="196"/>
      <c r="D407" s="177" t="s">
        <v>146</v>
      </c>
      <c r="E407" s="197" t="s">
        <v>1</v>
      </c>
      <c r="F407" s="198" t="s">
        <v>149</v>
      </c>
      <c r="H407" s="199">
        <v>18.7</v>
      </c>
      <c r="I407" s="200"/>
      <c r="L407" s="196"/>
      <c r="M407" s="201"/>
      <c r="N407" s="202"/>
      <c r="O407" s="202"/>
      <c r="P407" s="202"/>
      <c r="Q407" s="202"/>
      <c r="R407" s="202"/>
      <c r="S407" s="202"/>
      <c r="T407" s="203"/>
      <c r="AT407" s="197" t="s">
        <v>146</v>
      </c>
      <c r="AU407" s="197" t="s">
        <v>89</v>
      </c>
      <c r="AV407" s="15" t="s">
        <v>142</v>
      </c>
      <c r="AW407" s="15" t="s">
        <v>33</v>
      </c>
      <c r="AX407" s="15" t="s">
        <v>86</v>
      </c>
      <c r="AY407" s="197" t="s">
        <v>136</v>
      </c>
    </row>
    <row r="408" spans="1:65" s="2" customFormat="1" ht="16.5" customHeight="1">
      <c r="A408" s="33"/>
      <c r="B408" s="162"/>
      <c r="C408" s="163" t="s">
        <v>536</v>
      </c>
      <c r="D408" s="163" t="s">
        <v>138</v>
      </c>
      <c r="E408" s="164" t="s">
        <v>1446</v>
      </c>
      <c r="F408" s="165" t="s">
        <v>1447</v>
      </c>
      <c r="G408" s="166" t="s">
        <v>215</v>
      </c>
      <c r="H408" s="167">
        <v>10</v>
      </c>
      <c r="I408" s="168"/>
      <c r="J408" s="169">
        <f>ROUND(I408*H408,2)</f>
        <v>0</v>
      </c>
      <c r="K408" s="170"/>
      <c r="L408" s="34"/>
      <c r="M408" s="171" t="s">
        <v>1</v>
      </c>
      <c r="N408" s="172" t="s">
        <v>43</v>
      </c>
      <c r="O408" s="59"/>
      <c r="P408" s="173">
        <f>O408*H408</f>
        <v>0</v>
      </c>
      <c r="Q408" s="173">
        <v>0</v>
      </c>
      <c r="R408" s="173">
        <f>Q408*H408</f>
        <v>0</v>
      </c>
      <c r="S408" s="173">
        <v>0</v>
      </c>
      <c r="T408" s="174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75" t="s">
        <v>142</v>
      </c>
      <c r="AT408" s="175" t="s">
        <v>138</v>
      </c>
      <c r="AU408" s="175" t="s">
        <v>89</v>
      </c>
      <c r="AY408" s="18" t="s">
        <v>136</v>
      </c>
      <c r="BE408" s="176">
        <f>IF(N408="základní",J408,0)</f>
        <v>0</v>
      </c>
      <c r="BF408" s="176">
        <f>IF(N408="snížená",J408,0)</f>
        <v>0</v>
      </c>
      <c r="BG408" s="176">
        <f>IF(N408="zákl. přenesená",J408,0)</f>
        <v>0</v>
      </c>
      <c r="BH408" s="176">
        <f>IF(N408="sníž. přenesená",J408,0)</f>
        <v>0</v>
      </c>
      <c r="BI408" s="176">
        <f>IF(N408="nulová",J408,0)</f>
        <v>0</v>
      </c>
      <c r="BJ408" s="18" t="s">
        <v>86</v>
      </c>
      <c r="BK408" s="176">
        <f>ROUND(I408*H408,2)</f>
        <v>0</v>
      </c>
      <c r="BL408" s="18" t="s">
        <v>142</v>
      </c>
      <c r="BM408" s="175" t="s">
        <v>1448</v>
      </c>
    </row>
    <row r="409" spans="1:65" s="2" customFormat="1" ht="19.2">
      <c r="A409" s="33"/>
      <c r="B409" s="34"/>
      <c r="C409" s="33"/>
      <c r="D409" s="177" t="s">
        <v>144</v>
      </c>
      <c r="E409" s="33"/>
      <c r="F409" s="178" t="s">
        <v>1449</v>
      </c>
      <c r="G409" s="33"/>
      <c r="H409" s="33"/>
      <c r="I409" s="97"/>
      <c r="J409" s="33"/>
      <c r="K409" s="33"/>
      <c r="L409" s="34"/>
      <c r="M409" s="179"/>
      <c r="N409" s="180"/>
      <c r="O409" s="59"/>
      <c r="P409" s="59"/>
      <c r="Q409" s="59"/>
      <c r="R409" s="59"/>
      <c r="S409" s="59"/>
      <c r="T409" s="60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T409" s="18" t="s">
        <v>144</v>
      </c>
      <c r="AU409" s="18" t="s">
        <v>89</v>
      </c>
    </row>
    <row r="410" spans="1:65" s="13" customFormat="1" ht="10.199999999999999">
      <c r="B410" s="181"/>
      <c r="D410" s="177" t="s">
        <v>146</v>
      </c>
      <c r="E410" s="182" t="s">
        <v>1</v>
      </c>
      <c r="F410" s="183" t="s">
        <v>1233</v>
      </c>
      <c r="H410" s="182" t="s">
        <v>1</v>
      </c>
      <c r="I410" s="184"/>
      <c r="L410" s="181"/>
      <c r="M410" s="185"/>
      <c r="N410" s="186"/>
      <c r="O410" s="186"/>
      <c r="P410" s="186"/>
      <c r="Q410" s="186"/>
      <c r="R410" s="186"/>
      <c r="S410" s="186"/>
      <c r="T410" s="187"/>
      <c r="AT410" s="182" t="s">
        <v>146</v>
      </c>
      <c r="AU410" s="182" t="s">
        <v>89</v>
      </c>
      <c r="AV410" s="13" t="s">
        <v>86</v>
      </c>
      <c r="AW410" s="13" t="s">
        <v>33</v>
      </c>
      <c r="AX410" s="13" t="s">
        <v>78</v>
      </c>
      <c r="AY410" s="182" t="s">
        <v>136</v>
      </c>
    </row>
    <row r="411" spans="1:65" s="14" customFormat="1" ht="10.199999999999999">
      <c r="B411" s="188"/>
      <c r="D411" s="177" t="s">
        <v>146</v>
      </c>
      <c r="E411" s="189" t="s">
        <v>1</v>
      </c>
      <c r="F411" s="190" t="s">
        <v>1450</v>
      </c>
      <c r="H411" s="191">
        <v>10</v>
      </c>
      <c r="I411" s="192"/>
      <c r="L411" s="188"/>
      <c r="M411" s="193"/>
      <c r="N411" s="194"/>
      <c r="O411" s="194"/>
      <c r="P411" s="194"/>
      <c r="Q411" s="194"/>
      <c r="R411" s="194"/>
      <c r="S411" s="194"/>
      <c r="T411" s="195"/>
      <c r="AT411" s="189" t="s">
        <v>146</v>
      </c>
      <c r="AU411" s="189" t="s">
        <v>89</v>
      </c>
      <c r="AV411" s="14" t="s">
        <v>89</v>
      </c>
      <c r="AW411" s="14" t="s">
        <v>33</v>
      </c>
      <c r="AX411" s="14" t="s">
        <v>78</v>
      </c>
      <c r="AY411" s="189" t="s">
        <v>136</v>
      </c>
    </row>
    <row r="412" spans="1:65" s="15" customFormat="1" ht="10.199999999999999">
      <c r="B412" s="196"/>
      <c r="D412" s="177" t="s">
        <v>146</v>
      </c>
      <c r="E412" s="197" t="s">
        <v>1</v>
      </c>
      <c r="F412" s="198" t="s">
        <v>149</v>
      </c>
      <c r="H412" s="199">
        <v>10</v>
      </c>
      <c r="I412" s="200"/>
      <c r="L412" s="196"/>
      <c r="M412" s="201"/>
      <c r="N412" s="202"/>
      <c r="O412" s="202"/>
      <c r="P412" s="202"/>
      <c r="Q412" s="202"/>
      <c r="R412" s="202"/>
      <c r="S412" s="202"/>
      <c r="T412" s="203"/>
      <c r="AT412" s="197" t="s">
        <v>146</v>
      </c>
      <c r="AU412" s="197" t="s">
        <v>89</v>
      </c>
      <c r="AV412" s="15" t="s">
        <v>142</v>
      </c>
      <c r="AW412" s="15" t="s">
        <v>33</v>
      </c>
      <c r="AX412" s="15" t="s">
        <v>86</v>
      </c>
      <c r="AY412" s="197" t="s">
        <v>136</v>
      </c>
    </row>
    <row r="413" spans="1:65" s="2" customFormat="1" ht="16.5" customHeight="1">
      <c r="A413" s="33"/>
      <c r="B413" s="162"/>
      <c r="C413" s="212" t="s">
        <v>541</v>
      </c>
      <c r="D413" s="212" t="s">
        <v>517</v>
      </c>
      <c r="E413" s="213" t="s">
        <v>1451</v>
      </c>
      <c r="F413" s="214" t="s">
        <v>1452</v>
      </c>
      <c r="G413" s="215" t="s">
        <v>215</v>
      </c>
      <c r="H413" s="216">
        <v>10</v>
      </c>
      <c r="I413" s="217"/>
      <c r="J413" s="218">
        <f>ROUND(I413*H413,2)</f>
        <v>0</v>
      </c>
      <c r="K413" s="219"/>
      <c r="L413" s="220"/>
      <c r="M413" s="221" t="s">
        <v>1</v>
      </c>
      <c r="N413" s="222" t="s">
        <v>43</v>
      </c>
      <c r="O413" s="59"/>
      <c r="P413" s="173">
        <f>O413*H413</f>
        <v>0</v>
      </c>
      <c r="Q413" s="173">
        <v>2.9499999999999998E-2</v>
      </c>
      <c r="R413" s="173">
        <f>Q413*H413</f>
        <v>0.29499999999999998</v>
      </c>
      <c r="S413" s="173">
        <v>0</v>
      </c>
      <c r="T413" s="174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75" t="s">
        <v>204</v>
      </c>
      <c r="AT413" s="175" t="s">
        <v>517</v>
      </c>
      <c r="AU413" s="175" t="s">
        <v>89</v>
      </c>
      <c r="AY413" s="18" t="s">
        <v>136</v>
      </c>
      <c r="BE413" s="176">
        <f>IF(N413="základní",J413,0)</f>
        <v>0</v>
      </c>
      <c r="BF413" s="176">
        <f>IF(N413="snížená",J413,0)</f>
        <v>0</v>
      </c>
      <c r="BG413" s="176">
        <f>IF(N413="zákl. přenesená",J413,0)</f>
        <v>0</v>
      </c>
      <c r="BH413" s="176">
        <f>IF(N413="sníž. přenesená",J413,0)</f>
        <v>0</v>
      </c>
      <c r="BI413" s="176">
        <f>IF(N413="nulová",J413,0)</f>
        <v>0</v>
      </c>
      <c r="BJ413" s="18" t="s">
        <v>86</v>
      </c>
      <c r="BK413" s="176">
        <f>ROUND(I413*H413,2)</f>
        <v>0</v>
      </c>
      <c r="BL413" s="18" t="s">
        <v>142</v>
      </c>
      <c r="BM413" s="175" t="s">
        <v>1453</v>
      </c>
    </row>
    <row r="414" spans="1:65" s="2" customFormat="1" ht="10.199999999999999">
      <c r="A414" s="33"/>
      <c r="B414" s="34"/>
      <c r="C414" s="33"/>
      <c r="D414" s="177" t="s">
        <v>144</v>
      </c>
      <c r="E414" s="33"/>
      <c r="F414" s="178" t="s">
        <v>1452</v>
      </c>
      <c r="G414" s="33"/>
      <c r="H414" s="33"/>
      <c r="I414" s="97"/>
      <c r="J414" s="33"/>
      <c r="K414" s="33"/>
      <c r="L414" s="34"/>
      <c r="M414" s="179"/>
      <c r="N414" s="180"/>
      <c r="O414" s="59"/>
      <c r="P414" s="59"/>
      <c r="Q414" s="59"/>
      <c r="R414" s="59"/>
      <c r="S414" s="59"/>
      <c r="T414" s="60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T414" s="18" t="s">
        <v>144</v>
      </c>
      <c r="AU414" s="18" t="s">
        <v>89</v>
      </c>
    </row>
    <row r="415" spans="1:65" s="13" customFormat="1" ht="10.199999999999999">
      <c r="B415" s="181"/>
      <c r="D415" s="177" t="s">
        <v>146</v>
      </c>
      <c r="E415" s="182" t="s">
        <v>1</v>
      </c>
      <c r="F415" s="183" t="s">
        <v>1233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146</v>
      </c>
      <c r="AU415" s="182" t="s">
        <v>89</v>
      </c>
      <c r="AV415" s="13" t="s">
        <v>86</v>
      </c>
      <c r="AW415" s="13" t="s">
        <v>33</v>
      </c>
      <c r="AX415" s="13" t="s">
        <v>78</v>
      </c>
      <c r="AY415" s="182" t="s">
        <v>136</v>
      </c>
    </row>
    <row r="416" spans="1:65" s="14" customFormat="1" ht="10.199999999999999">
      <c r="B416" s="188"/>
      <c r="D416" s="177" t="s">
        <v>146</v>
      </c>
      <c r="E416" s="189" t="s">
        <v>1</v>
      </c>
      <c r="F416" s="190" t="s">
        <v>1450</v>
      </c>
      <c r="H416" s="191">
        <v>10</v>
      </c>
      <c r="I416" s="192"/>
      <c r="L416" s="188"/>
      <c r="M416" s="193"/>
      <c r="N416" s="194"/>
      <c r="O416" s="194"/>
      <c r="P416" s="194"/>
      <c r="Q416" s="194"/>
      <c r="R416" s="194"/>
      <c r="S416" s="194"/>
      <c r="T416" s="195"/>
      <c r="AT416" s="189" t="s">
        <v>146</v>
      </c>
      <c r="AU416" s="189" t="s">
        <v>89</v>
      </c>
      <c r="AV416" s="14" t="s">
        <v>89</v>
      </c>
      <c r="AW416" s="14" t="s">
        <v>33</v>
      </c>
      <c r="AX416" s="14" t="s">
        <v>78</v>
      </c>
      <c r="AY416" s="189" t="s">
        <v>136</v>
      </c>
    </row>
    <row r="417" spans="1:65" s="15" customFormat="1" ht="10.199999999999999">
      <c r="B417" s="196"/>
      <c r="D417" s="177" t="s">
        <v>146</v>
      </c>
      <c r="E417" s="197" t="s">
        <v>1</v>
      </c>
      <c r="F417" s="198" t="s">
        <v>149</v>
      </c>
      <c r="H417" s="199">
        <v>10</v>
      </c>
      <c r="I417" s="200"/>
      <c r="L417" s="196"/>
      <c r="M417" s="201"/>
      <c r="N417" s="202"/>
      <c r="O417" s="202"/>
      <c r="P417" s="202"/>
      <c r="Q417" s="202"/>
      <c r="R417" s="202"/>
      <c r="S417" s="202"/>
      <c r="T417" s="203"/>
      <c r="AT417" s="197" t="s">
        <v>146</v>
      </c>
      <c r="AU417" s="197" t="s">
        <v>89</v>
      </c>
      <c r="AV417" s="15" t="s">
        <v>142</v>
      </c>
      <c r="AW417" s="15" t="s">
        <v>33</v>
      </c>
      <c r="AX417" s="15" t="s">
        <v>86</v>
      </c>
      <c r="AY417" s="197" t="s">
        <v>136</v>
      </c>
    </row>
    <row r="418" spans="1:65" s="2" customFormat="1" ht="16.5" customHeight="1">
      <c r="A418" s="33"/>
      <c r="B418" s="162"/>
      <c r="C418" s="163" t="s">
        <v>548</v>
      </c>
      <c r="D418" s="163" t="s">
        <v>138</v>
      </c>
      <c r="E418" s="164" t="s">
        <v>1454</v>
      </c>
      <c r="F418" s="165" t="s">
        <v>1455</v>
      </c>
      <c r="G418" s="166" t="s">
        <v>215</v>
      </c>
      <c r="H418" s="167">
        <v>62</v>
      </c>
      <c r="I418" s="168"/>
      <c r="J418" s="169">
        <f>ROUND(I418*H418,2)</f>
        <v>0</v>
      </c>
      <c r="K418" s="170"/>
      <c r="L418" s="34"/>
      <c r="M418" s="171" t="s">
        <v>1</v>
      </c>
      <c r="N418" s="172" t="s">
        <v>43</v>
      </c>
      <c r="O418" s="59"/>
      <c r="P418" s="173">
        <f>O418*H418</f>
        <v>0</v>
      </c>
      <c r="Q418" s="173">
        <v>0</v>
      </c>
      <c r="R418" s="173">
        <f>Q418*H418</f>
        <v>0</v>
      </c>
      <c r="S418" s="173">
        <v>0</v>
      </c>
      <c r="T418" s="174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75" t="s">
        <v>142</v>
      </c>
      <c r="AT418" s="175" t="s">
        <v>138</v>
      </c>
      <c r="AU418" s="175" t="s">
        <v>89</v>
      </c>
      <c r="AY418" s="18" t="s">
        <v>136</v>
      </c>
      <c r="BE418" s="176">
        <f>IF(N418="základní",J418,0)</f>
        <v>0</v>
      </c>
      <c r="BF418" s="176">
        <f>IF(N418="snížená",J418,0)</f>
        <v>0</v>
      </c>
      <c r="BG418" s="176">
        <f>IF(N418="zákl. přenesená",J418,0)</f>
        <v>0</v>
      </c>
      <c r="BH418" s="176">
        <f>IF(N418="sníž. přenesená",J418,0)</f>
        <v>0</v>
      </c>
      <c r="BI418" s="176">
        <f>IF(N418="nulová",J418,0)</f>
        <v>0</v>
      </c>
      <c r="BJ418" s="18" t="s">
        <v>86</v>
      </c>
      <c r="BK418" s="176">
        <f>ROUND(I418*H418,2)</f>
        <v>0</v>
      </c>
      <c r="BL418" s="18" t="s">
        <v>142</v>
      </c>
      <c r="BM418" s="175" t="s">
        <v>1456</v>
      </c>
    </row>
    <row r="419" spans="1:65" s="2" customFormat="1" ht="19.2">
      <c r="A419" s="33"/>
      <c r="B419" s="34"/>
      <c r="C419" s="33"/>
      <c r="D419" s="177" t="s">
        <v>144</v>
      </c>
      <c r="E419" s="33"/>
      <c r="F419" s="178" t="s">
        <v>1457</v>
      </c>
      <c r="G419" s="33"/>
      <c r="H419" s="33"/>
      <c r="I419" s="97"/>
      <c r="J419" s="33"/>
      <c r="K419" s="33"/>
      <c r="L419" s="34"/>
      <c r="M419" s="179"/>
      <c r="N419" s="180"/>
      <c r="O419" s="59"/>
      <c r="P419" s="59"/>
      <c r="Q419" s="59"/>
      <c r="R419" s="59"/>
      <c r="S419" s="59"/>
      <c r="T419" s="60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T419" s="18" t="s">
        <v>144</v>
      </c>
      <c r="AU419" s="18" t="s">
        <v>89</v>
      </c>
    </row>
    <row r="420" spans="1:65" s="13" customFormat="1" ht="10.199999999999999">
      <c r="B420" s="181"/>
      <c r="D420" s="177" t="s">
        <v>146</v>
      </c>
      <c r="E420" s="182" t="s">
        <v>1</v>
      </c>
      <c r="F420" s="183" t="s">
        <v>1233</v>
      </c>
      <c r="H420" s="182" t="s">
        <v>1</v>
      </c>
      <c r="I420" s="184"/>
      <c r="L420" s="181"/>
      <c r="M420" s="185"/>
      <c r="N420" s="186"/>
      <c r="O420" s="186"/>
      <c r="P420" s="186"/>
      <c r="Q420" s="186"/>
      <c r="R420" s="186"/>
      <c r="S420" s="186"/>
      <c r="T420" s="187"/>
      <c r="AT420" s="182" t="s">
        <v>146</v>
      </c>
      <c r="AU420" s="182" t="s">
        <v>89</v>
      </c>
      <c r="AV420" s="13" t="s">
        <v>86</v>
      </c>
      <c r="AW420" s="13" t="s">
        <v>33</v>
      </c>
      <c r="AX420" s="13" t="s">
        <v>78</v>
      </c>
      <c r="AY420" s="182" t="s">
        <v>136</v>
      </c>
    </row>
    <row r="421" spans="1:65" s="14" customFormat="1" ht="10.199999999999999">
      <c r="B421" s="188"/>
      <c r="D421" s="177" t="s">
        <v>146</v>
      </c>
      <c r="E421" s="189" t="s">
        <v>1</v>
      </c>
      <c r="F421" s="190" t="s">
        <v>1458</v>
      </c>
      <c r="H421" s="191">
        <v>62</v>
      </c>
      <c r="I421" s="192"/>
      <c r="L421" s="188"/>
      <c r="M421" s="193"/>
      <c r="N421" s="194"/>
      <c r="O421" s="194"/>
      <c r="P421" s="194"/>
      <c r="Q421" s="194"/>
      <c r="R421" s="194"/>
      <c r="S421" s="194"/>
      <c r="T421" s="195"/>
      <c r="AT421" s="189" t="s">
        <v>146</v>
      </c>
      <c r="AU421" s="189" t="s">
        <v>89</v>
      </c>
      <c r="AV421" s="14" t="s">
        <v>89</v>
      </c>
      <c r="AW421" s="14" t="s">
        <v>33</v>
      </c>
      <c r="AX421" s="14" t="s">
        <v>86</v>
      </c>
      <c r="AY421" s="189" t="s">
        <v>136</v>
      </c>
    </row>
    <row r="422" spans="1:65" s="2" customFormat="1" ht="16.5" customHeight="1">
      <c r="A422" s="33"/>
      <c r="B422" s="162"/>
      <c r="C422" s="212" t="s">
        <v>557</v>
      </c>
      <c r="D422" s="212" t="s">
        <v>517</v>
      </c>
      <c r="E422" s="213" t="s">
        <v>1459</v>
      </c>
      <c r="F422" s="214" t="s">
        <v>1460</v>
      </c>
      <c r="G422" s="215" t="s">
        <v>215</v>
      </c>
      <c r="H422" s="216">
        <v>58</v>
      </c>
      <c r="I422" s="217"/>
      <c r="J422" s="218">
        <f>ROUND(I422*H422,2)</f>
        <v>0</v>
      </c>
      <c r="K422" s="219"/>
      <c r="L422" s="220"/>
      <c r="M422" s="221" t="s">
        <v>1</v>
      </c>
      <c r="N422" s="222" t="s">
        <v>43</v>
      </c>
      <c r="O422" s="59"/>
      <c r="P422" s="173">
        <f>O422*H422</f>
        <v>0</v>
      </c>
      <c r="Q422" s="173">
        <v>6.4999999999999997E-4</v>
      </c>
      <c r="R422" s="173">
        <f>Q422*H422</f>
        <v>3.7699999999999997E-2</v>
      </c>
      <c r="S422" s="173">
        <v>0</v>
      </c>
      <c r="T422" s="174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75" t="s">
        <v>204</v>
      </c>
      <c r="AT422" s="175" t="s">
        <v>517</v>
      </c>
      <c r="AU422" s="175" t="s">
        <v>89</v>
      </c>
      <c r="AY422" s="18" t="s">
        <v>136</v>
      </c>
      <c r="BE422" s="176">
        <f>IF(N422="základní",J422,0)</f>
        <v>0</v>
      </c>
      <c r="BF422" s="176">
        <f>IF(N422="snížená",J422,0)</f>
        <v>0</v>
      </c>
      <c r="BG422" s="176">
        <f>IF(N422="zákl. přenesená",J422,0)</f>
        <v>0</v>
      </c>
      <c r="BH422" s="176">
        <f>IF(N422="sníž. přenesená",J422,0)</f>
        <v>0</v>
      </c>
      <c r="BI422" s="176">
        <f>IF(N422="nulová",J422,0)</f>
        <v>0</v>
      </c>
      <c r="BJ422" s="18" t="s">
        <v>86</v>
      </c>
      <c r="BK422" s="176">
        <f>ROUND(I422*H422,2)</f>
        <v>0</v>
      </c>
      <c r="BL422" s="18" t="s">
        <v>142</v>
      </c>
      <c r="BM422" s="175" t="s">
        <v>1461</v>
      </c>
    </row>
    <row r="423" spans="1:65" s="2" customFormat="1" ht="10.199999999999999">
      <c r="A423" s="33"/>
      <c r="B423" s="34"/>
      <c r="C423" s="33"/>
      <c r="D423" s="177" t="s">
        <v>144</v>
      </c>
      <c r="E423" s="33"/>
      <c r="F423" s="178" t="s">
        <v>1460</v>
      </c>
      <c r="G423" s="33"/>
      <c r="H423" s="33"/>
      <c r="I423" s="97"/>
      <c r="J423" s="33"/>
      <c r="K423" s="33"/>
      <c r="L423" s="34"/>
      <c r="M423" s="179"/>
      <c r="N423" s="180"/>
      <c r="O423" s="59"/>
      <c r="P423" s="59"/>
      <c r="Q423" s="59"/>
      <c r="R423" s="59"/>
      <c r="S423" s="59"/>
      <c r="T423" s="60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T423" s="18" t="s">
        <v>144</v>
      </c>
      <c r="AU423" s="18" t="s">
        <v>89</v>
      </c>
    </row>
    <row r="424" spans="1:65" s="13" customFormat="1" ht="10.199999999999999">
      <c r="B424" s="181"/>
      <c r="D424" s="177" t="s">
        <v>146</v>
      </c>
      <c r="E424" s="182" t="s">
        <v>1</v>
      </c>
      <c r="F424" s="183" t="s">
        <v>1233</v>
      </c>
      <c r="H424" s="182" t="s">
        <v>1</v>
      </c>
      <c r="I424" s="184"/>
      <c r="L424" s="181"/>
      <c r="M424" s="185"/>
      <c r="N424" s="186"/>
      <c r="O424" s="186"/>
      <c r="P424" s="186"/>
      <c r="Q424" s="186"/>
      <c r="R424" s="186"/>
      <c r="S424" s="186"/>
      <c r="T424" s="187"/>
      <c r="AT424" s="182" t="s">
        <v>146</v>
      </c>
      <c r="AU424" s="182" t="s">
        <v>89</v>
      </c>
      <c r="AV424" s="13" t="s">
        <v>86</v>
      </c>
      <c r="AW424" s="13" t="s">
        <v>33</v>
      </c>
      <c r="AX424" s="13" t="s">
        <v>78</v>
      </c>
      <c r="AY424" s="182" t="s">
        <v>136</v>
      </c>
    </row>
    <row r="425" spans="1:65" s="14" customFormat="1" ht="10.199999999999999">
      <c r="B425" s="188"/>
      <c r="D425" s="177" t="s">
        <v>146</v>
      </c>
      <c r="E425" s="189" t="s">
        <v>1</v>
      </c>
      <c r="F425" s="190" t="s">
        <v>1462</v>
      </c>
      <c r="H425" s="191">
        <v>58</v>
      </c>
      <c r="I425" s="192"/>
      <c r="L425" s="188"/>
      <c r="M425" s="193"/>
      <c r="N425" s="194"/>
      <c r="O425" s="194"/>
      <c r="P425" s="194"/>
      <c r="Q425" s="194"/>
      <c r="R425" s="194"/>
      <c r="S425" s="194"/>
      <c r="T425" s="195"/>
      <c r="AT425" s="189" t="s">
        <v>146</v>
      </c>
      <c r="AU425" s="189" t="s">
        <v>89</v>
      </c>
      <c r="AV425" s="14" t="s">
        <v>89</v>
      </c>
      <c r="AW425" s="14" t="s">
        <v>33</v>
      </c>
      <c r="AX425" s="14" t="s">
        <v>78</v>
      </c>
      <c r="AY425" s="189" t="s">
        <v>136</v>
      </c>
    </row>
    <row r="426" spans="1:65" s="15" customFormat="1" ht="10.199999999999999">
      <c r="B426" s="196"/>
      <c r="D426" s="177" t="s">
        <v>146</v>
      </c>
      <c r="E426" s="197" t="s">
        <v>1</v>
      </c>
      <c r="F426" s="198" t="s">
        <v>149</v>
      </c>
      <c r="H426" s="199">
        <v>58</v>
      </c>
      <c r="I426" s="200"/>
      <c r="L426" s="196"/>
      <c r="M426" s="201"/>
      <c r="N426" s="202"/>
      <c r="O426" s="202"/>
      <c r="P426" s="202"/>
      <c r="Q426" s="202"/>
      <c r="R426" s="202"/>
      <c r="S426" s="202"/>
      <c r="T426" s="203"/>
      <c r="AT426" s="197" t="s">
        <v>146</v>
      </c>
      <c r="AU426" s="197" t="s">
        <v>89</v>
      </c>
      <c r="AV426" s="15" t="s">
        <v>142</v>
      </c>
      <c r="AW426" s="15" t="s">
        <v>33</v>
      </c>
      <c r="AX426" s="15" t="s">
        <v>86</v>
      </c>
      <c r="AY426" s="197" t="s">
        <v>136</v>
      </c>
    </row>
    <row r="427" spans="1:65" s="2" customFormat="1" ht="16.5" customHeight="1">
      <c r="A427" s="33"/>
      <c r="B427" s="162"/>
      <c r="C427" s="212" t="s">
        <v>564</v>
      </c>
      <c r="D427" s="212" t="s">
        <v>517</v>
      </c>
      <c r="E427" s="213" t="s">
        <v>1463</v>
      </c>
      <c r="F427" s="214" t="s">
        <v>1464</v>
      </c>
      <c r="G427" s="215" t="s">
        <v>215</v>
      </c>
      <c r="H427" s="216">
        <v>4</v>
      </c>
      <c r="I427" s="217"/>
      <c r="J427" s="218">
        <f>ROUND(I427*H427,2)</f>
        <v>0</v>
      </c>
      <c r="K427" s="219"/>
      <c r="L427" s="220"/>
      <c r="M427" s="221" t="s">
        <v>1</v>
      </c>
      <c r="N427" s="222" t="s">
        <v>43</v>
      </c>
      <c r="O427" s="59"/>
      <c r="P427" s="173">
        <f>O427*H427</f>
        <v>0</v>
      </c>
      <c r="Q427" s="173">
        <v>6.4000000000000005E-4</v>
      </c>
      <c r="R427" s="173">
        <f>Q427*H427</f>
        <v>2.5600000000000002E-3</v>
      </c>
      <c r="S427" s="173">
        <v>0</v>
      </c>
      <c r="T427" s="174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75" t="s">
        <v>204</v>
      </c>
      <c r="AT427" s="175" t="s">
        <v>517</v>
      </c>
      <c r="AU427" s="175" t="s">
        <v>89</v>
      </c>
      <c r="AY427" s="18" t="s">
        <v>136</v>
      </c>
      <c r="BE427" s="176">
        <f>IF(N427="základní",J427,0)</f>
        <v>0</v>
      </c>
      <c r="BF427" s="176">
        <f>IF(N427="snížená",J427,0)</f>
        <v>0</v>
      </c>
      <c r="BG427" s="176">
        <f>IF(N427="zákl. přenesená",J427,0)</f>
        <v>0</v>
      </c>
      <c r="BH427" s="176">
        <f>IF(N427="sníž. přenesená",J427,0)</f>
        <v>0</v>
      </c>
      <c r="BI427" s="176">
        <f>IF(N427="nulová",J427,0)</f>
        <v>0</v>
      </c>
      <c r="BJ427" s="18" t="s">
        <v>86</v>
      </c>
      <c r="BK427" s="176">
        <f>ROUND(I427*H427,2)</f>
        <v>0</v>
      </c>
      <c r="BL427" s="18" t="s">
        <v>142</v>
      </c>
      <c r="BM427" s="175" t="s">
        <v>1465</v>
      </c>
    </row>
    <row r="428" spans="1:65" s="2" customFormat="1" ht="10.199999999999999">
      <c r="A428" s="33"/>
      <c r="B428" s="34"/>
      <c r="C428" s="33"/>
      <c r="D428" s="177" t="s">
        <v>144</v>
      </c>
      <c r="E428" s="33"/>
      <c r="F428" s="178" t="s">
        <v>1464</v>
      </c>
      <c r="G428" s="33"/>
      <c r="H428" s="33"/>
      <c r="I428" s="97"/>
      <c r="J428" s="33"/>
      <c r="K428" s="33"/>
      <c r="L428" s="34"/>
      <c r="M428" s="179"/>
      <c r="N428" s="180"/>
      <c r="O428" s="59"/>
      <c r="P428" s="59"/>
      <c r="Q428" s="59"/>
      <c r="R428" s="59"/>
      <c r="S428" s="59"/>
      <c r="T428" s="60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T428" s="18" t="s">
        <v>144</v>
      </c>
      <c r="AU428" s="18" t="s">
        <v>89</v>
      </c>
    </row>
    <row r="429" spans="1:65" s="13" customFormat="1" ht="10.199999999999999">
      <c r="B429" s="181"/>
      <c r="D429" s="177" t="s">
        <v>146</v>
      </c>
      <c r="E429" s="182" t="s">
        <v>1</v>
      </c>
      <c r="F429" s="183" t="s">
        <v>1233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146</v>
      </c>
      <c r="AU429" s="182" t="s">
        <v>89</v>
      </c>
      <c r="AV429" s="13" t="s">
        <v>86</v>
      </c>
      <c r="AW429" s="13" t="s">
        <v>33</v>
      </c>
      <c r="AX429" s="13" t="s">
        <v>78</v>
      </c>
      <c r="AY429" s="182" t="s">
        <v>136</v>
      </c>
    </row>
    <row r="430" spans="1:65" s="14" customFormat="1" ht="10.199999999999999">
      <c r="B430" s="188"/>
      <c r="D430" s="177" t="s">
        <v>146</v>
      </c>
      <c r="E430" s="189" t="s">
        <v>1</v>
      </c>
      <c r="F430" s="190" t="s">
        <v>907</v>
      </c>
      <c r="H430" s="191">
        <v>4</v>
      </c>
      <c r="I430" s="192"/>
      <c r="L430" s="188"/>
      <c r="M430" s="193"/>
      <c r="N430" s="194"/>
      <c r="O430" s="194"/>
      <c r="P430" s="194"/>
      <c r="Q430" s="194"/>
      <c r="R430" s="194"/>
      <c r="S430" s="194"/>
      <c r="T430" s="195"/>
      <c r="AT430" s="189" t="s">
        <v>146</v>
      </c>
      <c r="AU430" s="189" t="s">
        <v>89</v>
      </c>
      <c r="AV430" s="14" t="s">
        <v>89</v>
      </c>
      <c r="AW430" s="14" t="s">
        <v>33</v>
      </c>
      <c r="AX430" s="14" t="s">
        <v>78</v>
      </c>
      <c r="AY430" s="189" t="s">
        <v>136</v>
      </c>
    </row>
    <row r="431" spans="1:65" s="15" customFormat="1" ht="10.199999999999999">
      <c r="B431" s="196"/>
      <c r="D431" s="177" t="s">
        <v>146</v>
      </c>
      <c r="E431" s="197" t="s">
        <v>1</v>
      </c>
      <c r="F431" s="198" t="s">
        <v>149</v>
      </c>
      <c r="H431" s="199">
        <v>4</v>
      </c>
      <c r="I431" s="200"/>
      <c r="L431" s="196"/>
      <c r="M431" s="201"/>
      <c r="N431" s="202"/>
      <c r="O431" s="202"/>
      <c r="P431" s="202"/>
      <c r="Q431" s="202"/>
      <c r="R431" s="202"/>
      <c r="S431" s="202"/>
      <c r="T431" s="203"/>
      <c r="AT431" s="197" t="s">
        <v>146</v>
      </c>
      <c r="AU431" s="197" t="s">
        <v>89</v>
      </c>
      <c r="AV431" s="15" t="s">
        <v>142</v>
      </c>
      <c r="AW431" s="15" t="s">
        <v>33</v>
      </c>
      <c r="AX431" s="15" t="s">
        <v>86</v>
      </c>
      <c r="AY431" s="197" t="s">
        <v>136</v>
      </c>
    </row>
    <row r="432" spans="1:65" s="2" customFormat="1" ht="16.5" customHeight="1">
      <c r="A432" s="33"/>
      <c r="B432" s="162"/>
      <c r="C432" s="163" t="s">
        <v>571</v>
      </c>
      <c r="D432" s="163" t="s">
        <v>138</v>
      </c>
      <c r="E432" s="164" t="s">
        <v>1466</v>
      </c>
      <c r="F432" s="165" t="s">
        <v>1467</v>
      </c>
      <c r="G432" s="166" t="s">
        <v>215</v>
      </c>
      <c r="H432" s="167">
        <v>3</v>
      </c>
      <c r="I432" s="168"/>
      <c r="J432" s="169">
        <f>ROUND(I432*H432,2)</f>
        <v>0</v>
      </c>
      <c r="K432" s="170"/>
      <c r="L432" s="34"/>
      <c r="M432" s="171" t="s">
        <v>1</v>
      </c>
      <c r="N432" s="172" t="s">
        <v>43</v>
      </c>
      <c r="O432" s="59"/>
      <c r="P432" s="173">
        <f>O432*H432</f>
        <v>0</v>
      </c>
      <c r="Q432" s="173">
        <v>1.0000000000000001E-5</v>
      </c>
      <c r="R432" s="173">
        <f>Q432*H432</f>
        <v>3.0000000000000004E-5</v>
      </c>
      <c r="S432" s="173">
        <v>0</v>
      </c>
      <c r="T432" s="174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5" t="s">
        <v>142</v>
      </c>
      <c r="AT432" s="175" t="s">
        <v>138</v>
      </c>
      <c r="AU432" s="175" t="s">
        <v>89</v>
      </c>
      <c r="AY432" s="18" t="s">
        <v>136</v>
      </c>
      <c r="BE432" s="176">
        <f>IF(N432="základní",J432,0)</f>
        <v>0</v>
      </c>
      <c r="BF432" s="176">
        <f>IF(N432="snížená",J432,0)</f>
        <v>0</v>
      </c>
      <c r="BG432" s="176">
        <f>IF(N432="zákl. přenesená",J432,0)</f>
        <v>0</v>
      </c>
      <c r="BH432" s="176">
        <f>IF(N432="sníž. přenesená",J432,0)</f>
        <v>0</v>
      </c>
      <c r="BI432" s="176">
        <f>IF(N432="nulová",J432,0)</f>
        <v>0</v>
      </c>
      <c r="BJ432" s="18" t="s">
        <v>86</v>
      </c>
      <c r="BK432" s="176">
        <f>ROUND(I432*H432,2)</f>
        <v>0</v>
      </c>
      <c r="BL432" s="18" t="s">
        <v>142</v>
      </c>
      <c r="BM432" s="175" t="s">
        <v>1468</v>
      </c>
    </row>
    <row r="433" spans="1:65" s="2" customFormat="1" ht="19.2">
      <c r="A433" s="33"/>
      <c r="B433" s="34"/>
      <c r="C433" s="33"/>
      <c r="D433" s="177" t="s">
        <v>144</v>
      </c>
      <c r="E433" s="33"/>
      <c r="F433" s="178" t="s">
        <v>1469</v>
      </c>
      <c r="G433" s="33"/>
      <c r="H433" s="33"/>
      <c r="I433" s="97"/>
      <c r="J433" s="33"/>
      <c r="K433" s="33"/>
      <c r="L433" s="34"/>
      <c r="M433" s="179"/>
      <c r="N433" s="180"/>
      <c r="O433" s="59"/>
      <c r="P433" s="59"/>
      <c r="Q433" s="59"/>
      <c r="R433" s="59"/>
      <c r="S433" s="59"/>
      <c r="T433" s="60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8" t="s">
        <v>144</v>
      </c>
      <c r="AU433" s="18" t="s">
        <v>89</v>
      </c>
    </row>
    <row r="434" spans="1:65" s="13" customFormat="1" ht="10.199999999999999">
      <c r="B434" s="181"/>
      <c r="D434" s="177" t="s">
        <v>146</v>
      </c>
      <c r="E434" s="182" t="s">
        <v>1</v>
      </c>
      <c r="F434" s="183" t="s">
        <v>1233</v>
      </c>
      <c r="H434" s="182" t="s">
        <v>1</v>
      </c>
      <c r="I434" s="184"/>
      <c r="L434" s="181"/>
      <c r="M434" s="185"/>
      <c r="N434" s="186"/>
      <c r="O434" s="186"/>
      <c r="P434" s="186"/>
      <c r="Q434" s="186"/>
      <c r="R434" s="186"/>
      <c r="S434" s="186"/>
      <c r="T434" s="187"/>
      <c r="AT434" s="182" t="s">
        <v>146</v>
      </c>
      <c r="AU434" s="182" t="s">
        <v>89</v>
      </c>
      <c r="AV434" s="13" t="s">
        <v>86</v>
      </c>
      <c r="AW434" s="13" t="s">
        <v>33</v>
      </c>
      <c r="AX434" s="13" t="s">
        <v>78</v>
      </c>
      <c r="AY434" s="182" t="s">
        <v>136</v>
      </c>
    </row>
    <row r="435" spans="1:65" s="14" customFormat="1" ht="10.199999999999999">
      <c r="B435" s="188"/>
      <c r="D435" s="177" t="s">
        <v>146</v>
      </c>
      <c r="E435" s="189" t="s">
        <v>1</v>
      </c>
      <c r="F435" s="190" t="s">
        <v>633</v>
      </c>
      <c r="H435" s="191">
        <v>3</v>
      </c>
      <c r="I435" s="192"/>
      <c r="L435" s="188"/>
      <c r="M435" s="193"/>
      <c r="N435" s="194"/>
      <c r="O435" s="194"/>
      <c r="P435" s="194"/>
      <c r="Q435" s="194"/>
      <c r="R435" s="194"/>
      <c r="S435" s="194"/>
      <c r="T435" s="195"/>
      <c r="AT435" s="189" t="s">
        <v>146</v>
      </c>
      <c r="AU435" s="189" t="s">
        <v>89</v>
      </c>
      <c r="AV435" s="14" t="s">
        <v>89</v>
      </c>
      <c r="AW435" s="14" t="s">
        <v>33</v>
      </c>
      <c r="AX435" s="14" t="s">
        <v>78</v>
      </c>
      <c r="AY435" s="189" t="s">
        <v>136</v>
      </c>
    </row>
    <row r="436" spans="1:65" s="15" customFormat="1" ht="10.199999999999999">
      <c r="B436" s="196"/>
      <c r="D436" s="177" t="s">
        <v>146</v>
      </c>
      <c r="E436" s="197" t="s">
        <v>1</v>
      </c>
      <c r="F436" s="198" t="s">
        <v>149</v>
      </c>
      <c r="H436" s="199">
        <v>3</v>
      </c>
      <c r="I436" s="200"/>
      <c r="L436" s="196"/>
      <c r="M436" s="201"/>
      <c r="N436" s="202"/>
      <c r="O436" s="202"/>
      <c r="P436" s="202"/>
      <c r="Q436" s="202"/>
      <c r="R436" s="202"/>
      <c r="S436" s="202"/>
      <c r="T436" s="203"/>
      <c r="AT436" s="197" t="s">
        <v>146</v>
      </c>
      <c r="AU436" s="197" t="s">
        <v>89</v>
      </c>
      <c r="AV436" s="15" t="s">
        <v>142</v>
      </c>
      <c r="AW436" s="15" t="s">
        <v>33</v>
      </c>
      <c r="AX436" s="15" t="s">
        <v>86</v>
      </c>
      <c r="AY436" s="197" t="s">
        <v>136</v>
      </c>
    </row>
    <row r="437" spans="1:65" s="2" customFormat="1" ht="16.5" customHeight="1">
      <c r="A437" s="33"/>
      <c r="B437" s="162"/>
      <c r="C437" s="212" t="s">
        <v>579</v>
      </c>
      <c r="D437" s="212" t="s">
        <v>517</v>
      </c>
      <c r="E437" s="213" t="s">
        <v>1470</v>
      </c>
      <c r="F437" s="214" t="s">
        <v>1471</v>
      </c>
      <c r="G437" s="215" t="s">
        <v>215</v>
      </c>
      <c r="H437" s="216">
        <v>3</v>
      </c>
      <c r="I437" s="217"/>
      <c r="J437" s="218">
        <f>ROUND(I437*H437,2)</f>
        <v>0</v>
      </c>
      <c r="K437" s="219"/>
      <c r="L437" s="220"/>
      <c r="M437" s="221" t="s">
        <v>1</v>
      </c>
      <c r="N437" s="222" t="s">
        <v>43</v>
      </c>
      <c r="O437" s="59"/>
      <c r="P437" s="173">
        <f>O437*H437</f>
        <v>0</v>
      </c>
      <c r="Q437" s="173">
        <v>1.9400000000000001E-3</v>
      </c>
      <c r="R437" s="173">
        <f>Q437*H437</f>
        <v>5.8200000000000005E-3</v>
      </c>
      <c r="S437" s="173">
        <v>0</v>
      </c>
      <c r="T437" s="174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75" t="s">
        <v>204</v>
      </c>
      <c r="AT437" s="175" t="s">
        <v>517</v>
      </c>
      <c r="AU437" s="175" t="s">
        <v>89</v>
      </c>
      <c r="AY437" s="18" t="s">
        <v>136</v>
      </c>
      <c r="BE437" s="176">
        <f>IF(N437="základní",J437,0)</f>
        <v>0</v>
      </c>
      <c r="BF437" s="176">
        <f>IF(N437="snížená",J437,0)</f>
        <v>0</v>
      </c>
      <c r="BG437" s="176">
        <f>IF(N437="zákl. přenesená",J437,0)</f>
        <v>0</v>
      </c>
      <c r="BH437" s="176">
        <f>IF(N437="sníž. přenesená",J437,0)</f>
        <v>0</v>
      </c>
      <c r="BI437" s="176">
        <f>IF(N437="nulová",J437,0)</f>
        <v>0</v>
      </c>
      <c r="BJ437" s="18" t="s">
        <v>86</v>
      </c>
      <c r="BK437" s="176">
        <f>ROUND(I437*H437,2)</f>
        <v>0</v>
      </c>
      <c r="BL437" s="18" t="s">
        <v>142</v>
      </c>
      <c r="BM437" s="175" t="s">
        <v>1472</v>
      </c>
    </row>
    <row r="438" spans="1:65" s="2" customFormat="1" ht="10.199999999999999">
      <c r="A438" s="33"/>
      <c r="B438" s="34"/>
      <c r="C438" s="33"/>
      <c r="D438" s="177" t="s">
        <v>144</v>
      </c>
      <c r="E438" s="33"/>
      <c r="F438" s="178" t="s">
        <v>1473</v>
      </c>
      <c r="G438" s="33"/>
      <c r="H438" s="33"/>
      <c r="I438" s="97"/>
      <c r="J438" s="33"/>
      <c r="K438" s="33"/>
      <c r="L438" s="34"/>
      <c r="M438" s="179"/>
      <c r="N438" s="180"/>
      <c r="O438" s="59"/>
      <c r="P438" s="59"/>
      <c r="Q438" s="59"/>
      <c r="R438" s="59"/>
      <c r="S438" s="59"/>
      <c r="T438" s="60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T438" s="18" t="s">
        <v>144</v>
      </c>
      <c r="AU438" s="18" t="s">
        <v>89</v>
      </c>
    </row>
    <row r="439" spans="1:65" s="13" customFormat="1" ht="10.199999999999999">
      <c r="B439" s="181"/>
      <c r="D439" s="177" t="s">
        <v>146</v>
      </c>
      <c r="E439" s="182" t="s">
        <v>1</v>
      </c>
      <c r="F439" s="183" t="s">
        <v>1233</v>
      </c>
      <c r="H439" s="182" t="s">
        <v>1</v>
      </c>
      <c r="I439" s="184"/>
      <c r="L439" s="181"/>
      <c r="M439" s="185"/>
      <c r="N439" s="186"/>
      <c r="O439" s="186"/>
      <c r="P439" s="186"/>
      <c r="Q439" s="186"/>
      <c r="R439" s="186"/>
      <c r="S439" s="186"/>
      <c r="T439" s="187"/>
      <c r="AT439" s="182" t="s">
        <v>146</v>
      </c>
      <c r="AU439" s="182" t="s">
        <v>89</v>
      </c>
      <c r="AV439" s="13" t="s">
        <v>86</v>
      </c>
      <c r="AW439" s="13" t="s">
        <v>33</v>
      </c>
      <c r="AX439" s="13" t="s">
        <v>78</v>
      </c>
      <c r="AY439" s="182" t="s">
        <v>136</v>
      </c>
    </row>
    <row r="440" spans="1:65" s="14" customFormat="1" ht="10.199999999999999">
      <c r="B440" s="188"/>
      <c r="D440" s="177" t="s">
        <v>146</v>
      </c>
      <c r="E440" s="189" t="s">
        <v>1</v>
      </c>
      <c r="F440" s="190" t="s">
        <v>633</v>
      </c>
      <c r="H440" s="191">
        <v>3</v>
      </c>
      <c r="I440" s="192"/>
      <c r="L440" s="188"/>
      <c r="M440" s="193"/>
      <c r="N440" s="194"/>
      <c r="O440" s="194"/>
      <c r="P440" s="194"/>
      <c r="Q440" s="194"/>
      <c r="R440" s="194"/>
      <c r="S440" s="194"/>
      <c r="T440" s="195"/>
      <c r="AT440" s="189" t="s">
        <v>146</v>
      </c>
      <c r="AU440" s="189" t="s">
        <v>89</v>
      </c>
      <c r="AV440" s="14" t="s">
        <v>89</v>
      </c>
      <c r="AW440" s="14" t="s">
        <v>33</v>
      </c>
      <c r="AX440" s="14" t="s">
        <v>78</v>
      </c>
      <c r="AY440" s="189" t="s">
        <v>136</v>
      </c>
    </row>
    <row r="441" spans="1:65" s="15" customFormat="1" ht="10.199999999999999">
      <c r="B441" s="196"/>
      <c r="D441" s="177" t="s">
        <v>146</v>
      </c>
      <c r="E441" s="197" t="s">
        <v>1</v>
      </c>
      <c r="F441" s="198" t="s">
        <v>149</v>
      </c>
      <c r="H441" s="199">
        <v>3</v>
      </c>
      <c r="I441" s="200"/>
      <c r="L441" s="196"/>
      <c r="M441" s="201"/>
      <c r="N441" s="202"/>
      <c r="O441" s="202"/>
      <c r="P441" s="202"/>
      <c r="Q441" s="202"/>
      <c r="R441" s="202"/>
      <c r="S441" s="202"/>
      <c r="T441" s="203"/>
      <c r="AT441" s="197" t="s">
        <v>146</v>
      </c>
      <c r="AU441" s="197" t="s">
        <v>89</v>
      </c>
      <c r="AV441" s="15" t="s">
        <v>142</v>
      </c>
      <c r="AW441" s="15" t="s">
        <v>33</v>
      </c>
      <c r="AX441" s="15" t="s">
        <v>86</v>
      </c>
      <c r="AY441" s="197" t="s">
        <v>136</v>
      </c>
    </row>
    <row r="442" spans="1:65" s="2" customFormat="1" ht="16.5" customHeight="1">
      <c r="A442" s="33"/>
      <c r="B442" s="162"/>
      <c r="C442" s="163" t="s">
        <v>584</v>
      </c>
      <c r="D442" s="163" t="s">
        <v>138</v>
      </c>
      <c r="E442" s="164" t="s">
        <v>1474</v>
      </c>
      <c r="F442" s="165" t="s">
        <v>1475</v>
      </c>
      <c r="G442" s="166" t="s">
        <v>215</v>
      </c>
      <c r="H442" s="167">
        <v>1</v>
      </c>
      <c r="I442" s="168"/>
      <c r="J442" s="169">
        <f>ROUND(I442*H442,2)</f>
        <v>0</v>
      </c>
      <c r="K442" s="170"/>
      <c r="L442" s="34"/>
      <c r="M442" s="171" t="s">
        <v>1</v>
      </c>
      <c r="N442" s="172" t="s">
        <v>43</v>
      </c>
      <c r="O442" s="59"/>
      <c r="P442" s="173">
        <f>O442*H442</f>
        <v>0</v>
      </c>
      <c r="Q442" s="173">
        <v>1.0000000000000001E-5</v>
      </c>
      <c r="R442" s="173">
        <f>Q442*H442</f>
        <v>1.0000000000000001E-5</v>
      </c>
      <c r="S442" s="173">
        <v>0</v>
      </c>
      <c r="T442" s="174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75" t="s">
        <v>142</v>
      </c>
      <c r="AT442" s="175" t="s">
        <v>138</v>
      </c>
      <c r="AU442" s="175" t="s">
        <v>89</v>
      </c>
      <c r="AY442" s="18" t="s">
        <v>136</v>
      </c>
      <c r="BE442" s="176">
        <f>IF(N442="základní",J442,0)</f>
        <v>0</v>
      </c>
      <c r="BF442" s="176">
        <f>IF(N442="snížená",J442,0)</f>
        <v>0</v>
      </c>
      <c r="BG442" s="176">
        <f>IF(N442="zákl. přenesená",J442,0)</f>
        <v>0</v>
      </c>
      <c r="BH442" s="176">
        <f>IF(N442="sníž. přenesená",J442,0)</f>
        <v>0</v>
      </c>
      <c r="BI442" s="176">
        <f>IF(N442="nulová",J442,0)</f>
        <v>0</v>
      </c>
      <c r="BJ442" s="18" t="s">
        <v>86</v>
      </c>
      <c r="BK442" s="176">
        <f>ROUND(I442*H442,2)</f>
        <v>0</v>
      </c>
      <c r="BL442" s="18" t="s">
        <v>142</v>
      </c>
      <c r="BM442" s="175" t="s">
        <v>1476</v>
      </c>
    </row>
    <row r="443" spans="1:65" s="2" customFormat="1" ht="19.2">
      <c r="A443" s="33"/>
      <c r="B443" s="34"/>
      <c r="C443" s="33"/>
      <c r="D443" s="177" t="s">
        <v>144</v>
      </c>
      <c r="E443" s="33"/>
      <c r="F443" s="178" t="s">
        <v>1477</v>
      </c>
      <c r="G443" s="33"/>
      <c r="H443" s="33"/>
      <c r="I443" s="97"/>
      <c r="J443" s="33"/>
      <c r="K443" s="33"/>
      <c r="L443" s="34"/>
      <c r="M443" s="179"/>
      <c r="N443" s="180"/>
      <c r="O443" s="59"/>
      <c r="P443" s="59"/>
      <c r="Q443" s="59"/>
      <c r="R443" s="59"/>
      <c r="S443" s="59"/>
      <c r="T443" s="60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T443" s="18" t="s">
        <v>144</v>
      </c>
      <c r="AU443" s="18" t="s">
        <v>89</v>
      </c>
    </row>
    <row r="444" spans="1:65" s="13" customFormat="1" ht="10.199999999999999">
      <c r="B444" s="181"/>
      <c r="D444" s="177" t="s">
        <v>146</v>
      </c>
      <c r="E444" s="182" t="s">
        <v>1</v>
      </c>
      <c r="F444" s="183" t="s">
        <v>1233</v>
      </c>
      <c r="H444" s="182" t="s">
        <v>1</v>
      </c>
      <c r="I444" s="184"/>
      <c r="L444" s="181"/>
      <c r="M444" s="185"/>
      <c r="N444" s="186"/>
      <c r="O444" s="186"/>
      <c r="P444" s="186"/>
      <c r="Q444" s="186"/>
      <c r="R444" s="186"/>
      <c r="S444" s="186"/>
      <c r="T444" s="187"/>
      <c r="AT444" s="182" t="s">
        <v>146</v>
      </c>
      <c r="AU444" s="182" t="s">
        <v>89</v>
      </c>
      <c r="AV444" s="13" t="s">
        <v>86</v>
      </c>
      <c r="AW444" s="13" t="s">
        <v>33</v>
      </c>
      <c r="AX444" s="13" t="s">
        <v>78</v>
      </c>
      <c r="AY444" s="182" t="s">
        <v>136</v>
      </c>
    </row>
    <row r="445" spans="1:65" s="14" customFormat="1" ht="10.199999999999999">
      <c r="B445" s="188"/>
      <c r="D445" s="177" t="s">
        <v>146</v>
      </c>
      <c r="E445" s="189" t="s">
        <v>1</v>
      </c>
      <c r="F445" s="190" t="s">
        <v>608</v>
      </c>
      <c r="H445" s="191">
        <v>1</v>
      </c>
      <c r="I445" s="192"/>
      <c r="L445" s="188"/>
      <c r="M445" s="193"/>
      <c r="N445" s="194"/>
      <c r="O445" s="194"/>
      <c r="P445" s="194"/>
      <c r="Q445" s="194"/>
      <c r="R445" s="194"/>
      <c r="S445" s="194"/>
      <c r="T445" s="195"/>
      <c r="AT445" s="189" t="s">
        <v>146</v>
      </c>
      <c r="AU445" s="189" t="s">
        <v>89</v>
      </c>
      <c r="AV445" s="14" t="s">
        <v>89</v>
      </c>
      <c r="AW445" s="14" t="s">
        <v>33</v>
      </c>
      <c r="AX445" s="14" t="s">
        <v>78</v>
      </c>
      <c r="AY445" s="189" t="s">
        <v>136</v>
      </c>
    </row>
    <row r="446" spans="1:65" s="15" customFormat="1" ht="10.199999999999999">
      <c r="B446" s="196"/>
      <c r="D446" s="177" t="s">
        <v>146</v>
      </c>
      <c r="E446" s="197" t="s">
        <v>1</v>
      </c>
      <c r="F446" s="198" t="s">
        <v>149</v>
      </c>
      <c r="H446" s="199">
        <v>1</v>
      </c>
      <c r="I446" s="200"/>
      <c r="L446" s="196"/>
      <c r="M446" s="201"/>
      <c r="N446" s="202"/>
      <c r="O446" s="202"/>
      <c r="P446" s="202"/>
      <c r="Q446" s="202"/>
      <c r="R446" s="202"/>
      <c r="S446" s="202"/>
      <c r="T446" s="203"/>
      <c r="AT446" s="197" t="s">
        <v>146</v>
      </c>
      <c r="AU446" s="197" t="s">
        <v>89</v>
      </c>
      <c r="AV446" s="15" t="s">
        <v>142</v>
      </c>
      <c r="AW446" s="15" t="s">
        <v>33</v>
      </c>
      <c r="AX446" s="15" t="s">
        <v>86</v>
      </c>
      <c r="AY446" s="197" t="s">
        <v>136</v>
      </c>
    </row>
    <row r="447" spans="1:65" s="2" customFormat="1" ht="16.5" customHeight="1">
      <c r="A447" s="33"/>
      <c r="B447" s="162"/>
      <c r="C447" s="212" t="s">
        <v>591</v>
      </c>
      <c r="D447" s="212" t="s">
        <v>517</v>
      </c>
      <c r="E447" s="213" t="s">
        <v>1478</v>
      </c>
      <c r="F447" s="214" t="s">
        <v>1479</v>
      </c>
      <c r="G447" s="215" t="s">
        <v>215</v>
      </c>
      <c r="H447" s="216">
        <v>1</v>
      </c>
      <c r="I447" s="217"/>
      <c r="J447" s="218">
        <f>ROUND(I447*H447,2)</f>
        <v>0</v>
      </c>
      <c r="K447" s="219"/>
      <c r="L447" s="220"/>
      <c r="M447" s="221" t="s">
        <v>1</v>
      </c>
      <c r="N447" s="222" t="s">
        <v>43</v>
      </c>
      <c r="O447" s="59"/>
      <c r="P447" s="173">
        <f>O447*H447</f>
        <v>0</v>
      </c>
      <c r="Q447" s="173">
        <v>2.63E-3</v>
      </c>
      <c r="R447" s="173">
        <f>Q447*H447</f>
        <v>2.63E-3</v>
      </c>
      <c r="S447" s="173">
        <v>0</v>
      </c>
      <c r="T447" s="174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5" t="s">
        <v>204</v>
      </c>
      <c r="AT447" s="175" t="s">
        <v>517</v>
      </c>
      <c r="AU447" s="175" t="s">
        <v>89</v>
      </c>
      <c r="AY447" s="18" t="s">
        <v>136</v>
      </c>
      <c r="BE447" s="176">
        <f>IF(N447="základní",J447,0)</f>
        <v>0</v>
      </c>
      <c r="BF447" s="176">
        <f>IF(N447="snížená",J447,0)</f>
        <v>0</v>
      </c>
      <c r="BG447" s="176">
        <f>IF(N447="zákl. přenesená",J447,0)</f>
        <v>0</v>
      </c>
      <c r="BH447" s="176">
        <f>IF(N447="sníž. přenesená",J447,0)</f>
        <v>0</v>
      </c>
      <c r="BI447" s="176">
        <f>IF(N447="nulová",J447,0)</f>
        <v>0</v>
      </c>
      <c r="BJ447" s="18" t="s">
        <v>86</v>
      </c>
      <c r="BK447" s="176">
        <f>ROUND(I447*H447,2)</f>
        <v>0</v>
      </c>
      <c r="BL447" s="18" t="s">
        <v>142</v>
      </c>
      <c r="BM447" s="175" t="s">
        <v>1480</v>
      </c>
    </row>
    <row r="448" spans="1:65" s="2" customFormat="1" ht="10.199999999999999">
      <c r="A448" s="33"/>
      <c r="B448" s="34"/>
      <c r="C448" s="33"/>
      <c r="D448" s="177" t="s">
        <v>144</v>
      </c>
      <c r="E448" s="33"/>
      <c r="F448" s="178" t="s">
        <v>1479</v>
      </c>
      <c r="G448" s="33"/>
      <c r="H448" s="33"/>
      <c r="I448" s="97"/>
      <c r="J448" s="33"/>
      <c r="K448" s="33"/>
      <c r="L448" s="34"/>
      <c r="M448" s="179"/>
      <c r="N448" s="180"/>
      <c r="O448" s="59"/>
      <c r="P448" s="59"/>
      <c r="Q448" s="59"/>
      <c r="R448" s="59"/>
      <c r="S448" s="59"/>
      <c r="T448" s="60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T448" s="18" t="s">
        <v>144</v>
      </c>
      <c r="AU448" s="18" t="s">
        <v>89</v>
      </c>
    </row>
    <row r="449" spans="1:65" s="13" customFormat="1" ht="10.199999999999999">
      <c r="B449" s="181"/>
      <c r="D449" s="177" t="s">
        <v>146</v>
      </c>
      <c r="E449" s="182" t="s">
        <v>1</v>
      </c>
      <c r="F449" s="183" t="s">
        <v>1233</v>
      </c>
      <c r="H449" s="182" t="s">
        <v>1</v>
      </c>
      <c r="I449" s="184"/>
      <c r="L449" s="181"/>
      <c r="M449" s="185"/>
      <c r="N449" s="186"/>
      <c r="O449" s="186"/>
      <c r="P449" s="186"/>
      <c r="Q449" s="186"/>
      <c r="R449" s="186"/>
      <c r="S449" s="186"/>
      <c r="T449" s="187"/>
      <c r="AT449" s="182" t="s">
        <v>146</v>
      </c>
      <c r="AU449" s="182" t="s">
        <v>89</v>
      </c>
      <c r="AV449" s="13" t="s">
        <v>86</v>
      </c>
      <c r="AW449" s="13" t="s">
        <v>33</v>
      </c>
      <c r="AX449" s="13" t="s">
        <v>78</v>
      </c>
      <c r="AY449" s="182" t="s">
        <v>136</v>
      </c>
    </row>
    <row r="450" spans="1:65" s="14" customFormat="1" ht="10.199999999999999">
      <c r="B450" s="188"/>
      <c r="D450" s="177" t="s">
        <v>146</v>
      </c>
      <c r="E450" s="189" t="s">
        <v>1</v>
      </c>
      <c r="F450" s="190" t="s">
        <v>608</v>
      </c>
      <c r="H450" s="191">
        <v>1</v>
      </c>
      <c r="I450" s="192"/>
      <c r="L450" s="188"/>
      <c r="M450" s="193"/>
      <c r="N450" s="194"/>
      <c r="O450" s="194"/>
      <c r="P450" s="194"/>
      <c r="Q450" s="194"/>
      <c r="R450" s="194"/>
      <c r="S450" s="194"/>
      <c r="T450" s="195"/>
      <c r="AT450" s="189" t="s">
        <v>146</v>
      </c>
      <c r="AU450" s="189" t="s">
        <v>89</v>
      </c>
      <c r="AV450" s="14" t="s">
        <v>89</v>
      </c>
      <c r="AW450" s="14" t="s">
        <v>33</v>
      </c>
      <c r="AX450" s="14" t="s">
        <v>78</v>
      </c>
      <c r="AY450" s="189" t="s">
        <v>136</v>
      </c>
    </row>
    <row r="451" spans="1:65" s="15" customFormat="1" ht="10.199999999999999">
      <c r="B451" s="196"/>
      <c r="D451" s="177" t="s">
        <v>146</v>
      </c>
      <c r="E451" s="197" t="s">
        <v>1</v>
      </c>
      <c r="F451" s="198" t="s">
        <v>149</v>
      </c>
      <c r="H451" s="199">
        <v>1</v>
      </c>
      <c r="I451" s="200"/>
      <c r="L451" s="196"/>
      <c r="M451" s="201"/>
      <c r="N451" s="202"/>
      <c r="O451" s="202"/>
      <c r="P451" s="202"/>
      <c r="Q451" s="202"/>
      <c r="R451" s="202"/>
      <c r="S451" s="202"/>
      <c r="T451" s="203"/>
      <c r="AT451" s="197" t="s">
        <v>146</v>
      </c>
      <c r="AU451" s="197" t="s">
        <v>89</v>
      </c>
      <c r="AV451" s="15" t="s">
        <v>142</v>
      </c>
      <c r="AW451" s="15" t="s">
        <v>33</v>
      </c>
      <c r="AX451" s="15" t="s">
        <v>86</v>
      </c>
      <c r="AY451" s="197" t="s">
        <v>136</v>
      </c>
    </row>
    <row r="452" spans="1:65" s="2" customFormat="1" ht="16.5" customHeight="1">
      <c r="A452" s="33"/>
      <c r="B452" s="162"/>
      <c r="C452" s="163" t="s">
        <v>598</v>
      </c>
      <c r="D452" s="163" t="s">
        <v>138</v>
      </c>
      <c r="E452" s="164" t="s">
        <v>1481</v>
      </c>
      <c r="F452" s="165" t="s">
        <v>1482</v>
      </c>
      <c r="G452" s="166" t="s">
        <v>215</v>
      </c>
      <c r="H452" s="167">
        <v>22</v>
      </c>
      <c r="I452" s="168"/>
      <c r="J452" s="169">
        <f>ROUND(I452*H452,2)</f>
        <v>0</v>
      </c>
      <c r="K452" s="170"/>
      <c r="L452" s="34"/>
      <c r="M452" s="171" t="s">
        <v>1</v>
      </c>
      <c r="N452" s="172" t="s">
        <v>43</v>
      </c>
      <c r="O452" s="59"/>
      <c r="P452" s="173">
        <f>O452*H452</f>
        <v>0</v>
      </c>
      <c r="Q452" s="173">
        <v>2.0000000000000002E-5</v>
      </c>
      <c r="R452" s="173">
        <f>Q452*H452</f>
        <v>4.4000000000000002E-4</v>
      </c>
      <c r="S452" s="173">
        <v>0</v>
      </c>
      <c r="T452" s="174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75" t="s">
        <v>142</v>
      </c>
      <c r="AT452" s="175" t="s">
        <v>138</v>
      </c>
      <c r="AU452" s="175" t="s">
        <v>89</v>
      </c>
      <c r="AY452" s="18" t="s">
        <v>136</v>
      </c>
      <c r="BE452" s="176">
        <f>IF(N452="základní",J452,0)</f>
        <v>0</v>
      </c>
      <c r="BF452" s="176">
        <f>IF(N452="snížená",J452,0)</f>
        <v>0</v>
      </c>
      <c r="BG452" s="176">
        <f>IF(N452="zákl. přenesená",J452,0)</f>
        <v>0</v>
      </c>
      <c r="BH452" s="176">
        <f>IF(N452="sníž. přenesená",J452,0)</f>
        <v>0</v>
      </c>
      <c r="BI452" s="176">
        <f>IF(N452="nulová",J452,0)</f>
        <v>0</v>
      </c>
      <c r="BJ452" s="18" t="s">
        <v>86</v>
      </c>
      <c r="BK452" s="176">
        <f>ROUND(I452*H452,2)</f>
        <v>0</v>
      </c>
      <c r="BL452" s="18" t="s">
        <v>142</v>
      </c>
      <c r="BM452" s="175" t="s">
        <v>1483</v>
      </c>
    </row>
    <row r="453" spans="1:65" s="2" customFormat="1" ht="19.2">
      <c r="A453" s="33"/>
      <c r="B453" s="34"/>
      <c r="C453" s="33"/>
      <c r="D453" s="177" t="s">
        <v>144</v>
      </c>
      <c r="E453" s="33"/>
      <c r="F453" s="178" t="s">
        <v>1484</v>
      </c>
      <c r="G453" s="33"/>
      <c r="H453" s="33"/>
      <c r="I453" s="97"/>
      <c r="J453" s="33"/>
      <c r="K453" s="33"/>
      <c r="L453" s="34"/>
      <c r="M453" s="179"/>
      <c r="N453" s="180"/>
      <c r="O453" s="59"/>
      <c r="P453" s="59"/>
      <c r="Q453" s="59"/>
      <c r="R453" s="59"/>
      <c r="S453" s="59"/>
      <c r="T453" s="60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T453" s="18" t="s">
        <v>144</v>
      </c>
      <c r="AU453" s="18" t="s">
        <v>89</v>
      </c>
    </row>
    <row r="454" spans="1:65" s="13" customFormat="1" ht="10.199999999999999">
      <c r="B454" s="181"/>
      <c r="D454" s="177" t="s">
        <v>146</v>
      </c>
      <c r="E454" s="182" t="s">
        <v>1</v>
      </c>
      <c r="F454" s="183" t="s">
        <v>1233</v>
      </c>
      <c r="H454" s="182" t="s">
        <v>1</v>
      </c>
      <c r="I454" s="184"/>
      <c r="L454" s="181"/>
      <c r="M454" s="185"/>
      <c r="N454" s="186"/>
      <c r="O454" s="186"/>
      <c r="P454" s="186"/>
      <c r="Q454" s="186"/>
      <c r="R454" s="186"/>
      <c r="S454" s="186"/>
      <c r="T454" s="187"/>
      <c r="AT454" s="182" t="s">
        <v>146</v>
      </c>
      <c r="AU454" s="182" t="s">
        <v>89</v>
      </c>
      <c r="AV454" s="13" t="s">
        <v>86</v>
      </c>
      <c r="AW454" s="13" t="s">
        <v>33</v>
      </c>
      <c r="AX454" s="13" t="s">
        <v>78</v>
      </c>
      <c r="AY454" s="182" t="s">
        <v>136</v>
      </c>
    </row>
    <row r="455" spans="1:65" s="14" customFormat="1" ht="10.199999999999999">
      <c r="B455" s="188"/>
      <c r="D455" s="177" t="s">
        <v>146</v>
      </c>
      <c r="E455" s="189" t="s">
        <v>1</v>
      </c>
      <c r="F455" s="190" t="s">
        <v>1485</v>
      </c>
      <c r="H455" s="191">
        <v>22</v>
      </c>
      <c r="I455" s="192"/>
      <c r="L455" s="188"/>
      <c r="M455" s="193"/>
      <c r="N455" s="194"/>
      <c r="O455" s="194"/>
      <c r="P455" s="194"/>
      <c r="Q455" s="194"/>
      <c r="R455" s="194"/>
      <c r="S455" s="194"/>
      <c r="T455" s="195"/>
      <c r="AT455" s="189" t="s">
        <v>146</v>
      </c>
      <c r="AU455" s="189" t="s">
        <v>89</v>
      </c>
      <c r="AV455" s="14" t="s">
        <v>89</v>
      </c>
      <c r="AW455" s="14" t="s">
        <v>33</v>
      </c>
      <c r="AX455" s="14" t="s">
        <v>78</v>
      </c>
      <c r="AY455" s="189" t="s">
        <v>136</v>
      </c>
    </row>
    <row r="456" spans="1:65" s="15" customFormat="1" ht="10.199999999999999">
      <c r="B456" s="196"/>
      <c r="D456" s="177" t="s">
        <v>146</v>
      </c>
      <c r="E456" s="197" t="s">
        <v>1</v>
      </c>
      <c r="F456" s="198" t="s">
        <v>149</v>
      </c>
      <c r="H456" s="199">
        <v>22</v>
      </c>
      <c r="I456" s="200"/>
      <c r="L456" s="196"/>
      <c r="M456" s="201"/>
      <c r="N456" s="202"/>
      <c r="O456" s="202"/>
      <c r="P456" s="202"/>
      <c r="Q456" s="202"/>
      <c r="R456" s="202"/>
      <c r="S456" s="202"/>
      <c r="T456" s="203"/>
      <c r="AT456" s="197" t="s">
        <v>146</v>
      </c>
      <c r="AU456" s="197" t="s">
        <v>89</v>
      </c>
      <c r="AV456" s="15" t="s">
        <v>142</v>
      </c>
      <c r="AW456" s="15" t="s">
        <v>33</v>
      </c>
      <c r="AX456" s="15" t="s">
        <v>86</v>
      </c>
      <c r="AY456" s="197" t="s">
        <v>136</v>
      </c>
    </row>
    <row r="457" spans="1:65" s="2" customFormat="1" ht="16.5" customHeight="1">
      <c r="A457" s="33"/>
      <c r="B457" s="162"/>
      <c r="C457" s="212" t="s">
        <v>602</v>
      </c>
      <c r="D457" s="212" t="s">
        <v>517</v>
      </c>
      <c r="E457" s="213" t="s">
        <v>1486</v>
      </c>
      <c r="F457" s="214" t="s">
        <v>1487</v>
      </c>
      <c r="G457" s="215" t="s">
        <v>215</v>
      </c>
      <c r="H457" s="216">
        <v>22</v>
      </c>
      <c r="I457" s="217"/>
      <c r="J457" s="218">
        <f>ROUND(I457*H457,2)</f>
        <v>0</v>
      </c>
      <c r="K457" s="219"/>
      <c r="L457" s="220"/>
      <c r="M457" s="221" t="s">
        <v>1</v>
      </c>
      <c r="N457" s="222" t="s">
        <v>43</v>
      </c>
      <c r="O457" s="59"/>
      <c r="P457" s="173">
        <f>O457*H457</f>
        <v>0</v>
      </c>
      <c r="Q457" s="173">
        <v>6.4000000000000003E-3</v>
      </c>
      <c r="R457" s="173">
        <f>Q457*H457</f>
        <v>0.14080000000000001</v>
      </c>
      <c r="S457" s="173">
        <v>0</v>
      </c>
      <c r="T457" s="174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75" t="s">
        <v>204</v>
      </c>
      <c r="AT457" s="175" t="s">
        <v>517</v>
      </c>
      <c r="AU457" s="175" t="s">
        <v>89</v>
      </c>
      <c r="AY457" s="18" t="s">
        <v>136</v>
      </c>
      <c r="BE457" s="176">
        <f>IF(N457="základní",J457,0)</f>
        <v>0</v>
      </c>
      <c r="BF457" s="176">
        <f>IF(N457="snížená",J457,0)</f>
        <v>0</v>
      </c>
      <c r="BG457" s="176">
        <f>IF(N457="zákl. přenesená",J457,0)</f>
        <v>0</v>
      </c>
      <c r="BH457" s="176">
        <f>IF(N457="sníž. přenesená",J457,0)</f>
        <v>0</v>
      </c>
      <c r="BI457" s="176">
        <f>IF(N457="nulová",J457,0)</f>
        <v>0</v>
      </c>
      <c r="BJ457" s="18" t="s">
        <v>86</v>
      </c>
      <c r="BK457" s="176">
        <f>ROUND(I457*H457,2)</f>
        <v>0</v>
      </c>
      <c r="BL457" s="18" t="s">
        <v>142</v>
      </c>
      <c r="BM457" s="175" t="s">
        <v>1488</v>
      </c>
    </row>
    <row r="458" spans="1:65" s="2" customFormat="1" ht="10.199999999999999">
      <c r="A458" s="33"/>
      <c r="B458" s="34"/>
      <c r="C458" s="33"/>
      <c r="D458" s="177" t="s">
        <v>144</v>
      </c>
      <c r="E458" s="33"/>
      <c r="F458" s="178" t="s">
        <v>1489</v>
      </c>
      <c r="G458" s="33"/>
      <c r="H458" s="33"/>
      <c r="I458" s="97"/>
      <c r="J458" s="33"/>
      <c r="K458" s="33"/>
      <c r="L458" s="34"/>
      <c r="M458" s="179"/>
      <c r="N458" s="180"/>
      <c r="O458" s="59"/>
      <c r="P458" s="59"/>
      <c r="Q458" s="59"/>
      <c r="R458" s="59"/>
      <c r="S458" s="59"/>
      <c r="T458" s="60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T458" s="18" t="s">
        <v>144</v>
      </c>
      <c r="AU458" s="18" t="s">
        <v>89</v>
      </c>
    </row>
    <row r="459" spans="1:65" s="13" customFormat="1" ht="10.199999999999999">
      <c r="B459" s="181"/>
      <c r="D459" s="177" t="s">
        <v>146</v>
      </c>
      <c r="E459" s="182" t="s">
        <v>1</v>
      </c>
      <c r="F459" s="183" t="s">
        <v>1233</v>
      </c>
      <c r="H459" s="182" t="s">
        <v>1</v>
      </c>
      <c r="I459" s="184"/>
      <c r="L459" s="181"/>
      <c r="M459" s="185"/>
      <c r="N459" s="186"/>
      <c r="O459" s="186"/>
      <c r="P459" s="186"/>
      <c r="Q459" s="186"/>
      <c r="R459" s="186"/>
      <c r="S459" s="186"/>
      <c r="T459" s="187"/>
      <c r="AT459" s="182" t="s">
        <v>146</v>
      </c>
      <c r="AU459" s="182" t="s">
        <v>89</v>
      </c>
      <c r="AV459" s="13" t="s">
        <v>86</v>
      </c>
      <c r="AW459" s="13" t="s">
        <v>33</v>
      </c>
      <c r="AX459" s="13" t="s">
        <v>78</v>
      </c>
      <c r="AY459" s="182" t="s">
        <v>136</v>
      </c>
    </row>
    <row r="460" spans="1:65" s="14" customFormat="1" ht="10.199999999999999">
      <c r="B460" s="188"/>
      <c r="D460" s="177" t="s">
        <v>146</v>
      </c>
      <c r="E460" s="189" t="s">
        <v>1</v>
      </c>
      <c r="F460" s="190" t="s">
        <v>1485</v>
      </c>
      <c r="H460" s="191">
        <v>22</v>
      </c>
      <c r="I460" s="192"/>
      <c r="L460" s="188"/>
      <c r="M460" s="193"/>
      <c r="N460" s="194"/>
      <c r="O460" s="194"/>
      <c r="P460" s="194"/>
      <c r="Q460" s="194"/>
      <c r="R460" s="194"/>
      <c r="S460" s="194"/>
      <c r="T460" s="195"/>
      <c r="AT460" s="189" t="s">
        <v>146</v>
      </c>
      <c r="AU460" s="189" t="s">
        <v>89</v>
      </c>
      <c r="AV460" s="14" t="s">
        <v>89</v>
      </c>
      <c r="AW460" s="14" t="s">
        <v>33</v>
      </c>
      <c r="AX460" s="14" t="s">
        <v>78</v>
      </c>
      <c r="AY460" s="189" t="s">
        <v>136</v>
      </c>
    </row>
    <row r="461" spans="1:65" s="15" customFormat="1" ht="10.199999999999999">
      <c r="B461" s="196"/>
      <c r="D461" s="177" t="s">
        <v>146</v>
      </c>
      <c r="E461" s="197" t="s">
        <v>1</v>
      </c>
      <c r="F461" s="198" t="s">
        <v>149</v>
      </c>
      <c r="H461" s="199">
        <v>22</v>
      </c>
      <c r="I461" s="200"/>
      <c r="L461" s="196"/>
      <c r="M461" s="201"/>
      <c r="N461" s="202"/>
      <c r="O461" s="202"/>
      <c r="P461" s="202"/>
      <c r="Q461" s="202"/>
      <c r="R461" s="202"/>
      <c r="S461" s="202"/>
      <c r="T461" s="203"/>
      <c r="AT461" s="197" t="s">
        <v>146</v>
      </c>
      <c r="AU461" s="197" t="s">
        <v>89</v>
      </c>
      <c r="AV461" s="15" t="s">
        <v>142</v>
      </c>
      <c r="AW461" s="15" t="s">
        <v>33</v>
      </c>
      <c r="AX461" s="15" t="s">
        <v>86</v>
      </c>
      <c r="AY461" s="197" t="s">
        <v>136</v>
      </c>
    </row>
    <row r="462" spans="1:65" s="2" customFormat="1" ht="16.5" customHeight="1">
      <c r="A462" s="33"/>
      <c r="B462" s="162"/>
      <c r="C462" s="163" t="s">
        <v>609</v>
      </c>
      <c r="D462" s="163" t="s">
        <v>138</v>
      </c>
      <c r="E462" s="164" t="s">
        <v>1490</v>
      </c>
      <c r="F462" s="165" t="s">
        <v>1491</v>
      </c>
      <c r="G462" s="166" t="s">
        <v>215</v>
      </c>
      <c r="H462" s="167">
        <v>20</v>
      </c>
      <c r="I462" s="168"/>
      <c r="J462" s="169">
        <f>ROUND(I462*H462,2)</f>
        <v>0</v>
      </c>
      <c r="K462" s="170"/>
      <c r="L462" s="34"/>
      <c r="M462" s="171" t="s">
        <v>1</v>
      </c>
      <c r="N462" s="172" t="s">
        <v>43</v>
      </c>
      <c r="O462" s="59"/>
      <c r="P462" s="173">
        <f>O462*H462</f>
        <v>0</v>
      </c>
      <c r="Q462" s="173">
        <v>2.0000000000000002E-5</v>
      </c>
      <c r="R462" s="173">
        <f>Q462*H462</f>
        <v>4.0000000000000002E-4</v>
      </c>
      <c r="S462" s="173">
        <v>0</v>
      </c>
      <c r="T462" s="174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75" t="s">
        <v>142</v>
      </c>
      <c r="AT462" s="175" t="s">
        <v>138</v>
      </c>
      <c r="AU462" s="175" t="s">
        <v>89</v>
      </c>
      <c r="AY462" s="18" t="s">
        <v>136</v>
      </c>
      <c r="BE462" s="176">
        <f>IF(N462="základní",J462,0)</f>
        <v>0</v>
      </c>
      <c r="BF462" s="176">
        <f>IF(N462="snížená",J462,0)</f>
        <v>0</v>
      </c>
      <c r="BG462" s="176">
        <f>IF(N462="zákl. přenesená",J462,0)</f>
        <v>0</v>
      </c>
      <c r="BH462" s="176">
        <f>IF(N462="sníž. přenesená",J462,0)</f>
        <v>0</v>
      </c>
      <c r="BI462" s="176">
        <f>IF(N462="nulová",J462,0)</f>
        <v>0</v>
      </c>
      <c r="BJ462" s="18" t="s">
        <v>86</v>
      </c>
      <c r="BK462" s="176">
        <f>ROUND(I462*H462,2)</f>
        <v>0</v>
      </c>
      <c r="BL462" s="18" t="s">
        <v>142</v>
      </c>
      <c r="BM462" s="175" t="s">
        <v>1492</v>
      </c>
    </row>
    <row r="463" spans="1:65" s="2" customFormat="1" ht="19.2">
      <c r="A463" s="33"/>
      <c r="B463" s="34"/>
      <c r="C463" s="33"/>
      <c r="D463" s="177" t="s">
        <v>144</v>
      </c>
      <c r="E463" s="33"/>
      <c r="F463" s="178" t="s">
        <v>1493</v>
      </c>
      <c r="G463" s="33"/>
      <c r="H463" s="33"/>
      <c r="I463" s="97"/>
      <c r="J463" s="33"/>
      <c r="K463" s="33"/>
      <c r="L463" s="34"/>
      <c r="M463" s="179"/>
      <c r="N463" s="180"/>
      <c r="O463" s="59"/>
      <c r="P463" s="59"/>
      <c r="Q463" s="59"/>
      <c r="R463" s="59"/>
      <c r="S463" s="59"/>
      <c r="T463" s="60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T463" s="18" t="s">
        <v>144</v>
      </c>
      <c r="AU463" s="18" t="s">
        <v>89</v>
      </c>
    </row>
    <row r="464" spans="1:65" s="13" customFormat="1" ht="10.199999999999999">
      <c r="B464" s="181"/>
      <c r="D464" s="177" t="s">
        <v>146</v>
      </c>
      <c r="E464" s="182" t="s">
        <v>1</v>
      </c>
      <c r="F464" s="183" t="s">
        <v>1233</v>
      </c>
      <c r="H464" s="182" t="s">
        <v>1</v>
      </c>
      <c r="I464" s="184"/>
      <c r="L464" s="181"/>
      <c r="M464" s="185"/>
      <c r="N464" s="186"/>
      <c r="O464" s="186"/>
      <c r="P464" s="186"/>
      <c r="Q464" s="186"/>
      <c r="R464" s="186"/>
      <c r="S464" s="186"/>
      <c r="T464" s="187"/>
      <c r="AT464" s="182" t="s">
        <v>146</v>
      </c>
      <c r="AU464" s="182" t="s">
        <v>89</v>
      </c>
      <c r="AV464" s="13" t="s">
        <v>86</v>
      </c>
      <c r="AW464" s="13" t="s">
        <v>33</v>
      </c>
      <c r="AX464" s="13" t="s">
        <v>78</v>
      </c>
      <c r="AY464" s="182" t="s">
        <v>136</v>
      </c>
    </row>
    <row r="465" spans="1:65" s="14" customFormat="1" ht="10.199999999999999">
      <c r="B465" s="188"/>
      <c r="D465" s="177" t="s">
        <v>146</v>
      </c>
      <c r="E465" s="189" t="s">
        <v>1</v>
      </c>
      <c r="F465" s="190" t="s">
        <v>695</v>
      </c>
      <c r="H465" s="191">
        <v>19</v>
      </c>
      <c r="I465" s="192"/>
      <c r="L465" s="188"/>
      <c r="M465" s="193"/>
      <c r="N465" s="194"/>
      <c r="O465" s="194"/>
      <c r="P465" s="194"/>
      <c r="Q465" s="194"/>
      <c r="R465" s="194"/>
      <c r="S465" s="194"/>
      <c r="T465" s="195"/>
      <c r="AT465" s="189" t="s">
        <v>146</v>
      </c>
      <c r="AU465" s="189" t="s">
        <v>89</v>
      </c>
      <c r="AV465" s="14" t="s">
        <v>89</v>
      </c>
      <c r="AW465" s="14" t="s">
        <v>33</v>
      </c>
      <c r="AX465" s="14" t="s">
        <v>78</v>
      </c>
      <c r="AY465" s="189" t="s">
        <v>136</v>
      </c>
    </row>
    <row r="466" spans="1:65" s="16" customFormat="1" ht="10.199999999999999">
      <c r="B466" s="204"/>
      <c r="D466" s="177" t="s">
        <v>146</v>
      </c>
      <c r="E466" s="205" t="s">
        <v>1</v>
      </c>
      <c r="F466" s="206" t="s">
        <v>178</v>
      </c>
      <c r="H466" s="207">
        <v>19</v>
      </c>
      <c r="I466" s="208"/>
      <c r="L466" s="204"/>
      <c r="M466" s="209"/>
      <c r="N466" s="210"/>
      <c r="O466" s="210"/>
      <c r="P466" s="210"/>
      <c r="Q466" s="210"/>
      <c r="R466" s="210"/>
      <c r="S466" s="210"/>
      <c r="T466" s="211"/>
      <c r="AT466" s="205" t="s">
        <v>146</v>
      </c>
      <c r="AU466" s="205" t="s">
        <v>89</v>
      </c>
      <c r="AV466" s="16" t="s">
        <v>154</v>
      </c>
      <c r="AW466" s="16" t="s">
        <v>33</v>
      </c>
      <c r="AX466" s="16" t="s">
        <v>78</v>
      </c>
      <c r="AY466" s="205" t="s">
        <v>136</v>
      </c>
    </row>
    <row r="467" spans="1:65" s="13" customFormat="1" ht="10.199999999999999">
      <c r="B467" s="181"/>
      <c r="D467" s="177" t="s">
        <v>146</v>
      </c>
      <c r="E467" s="182" t="s">
        <v>1</v>
      </c>
      <c r="F467" s="183" t="s">
        <v>1233</v>
      </c>
      <c r="H467" s="182" t="s">
        <v>1</v>
      </c>
      <c r="I467" s="184"/>
      <c r="L467" s="181"/>
      <c r="M467" s="185"/>
      <c r="N467" s="186"/>
      <c r="O467" s="186"/>
      <c r="P467" s="186"/>
      <c r="Q467" s="186"/>
      <c r="R467" s="186"/>
      <c r="S467" s="186"/>
      <c r="T467" s="187"/>
      <c r="AT467" s="182" t="s">
        <v>146</v>
      </c>
      <c r="AU467" s="182" t="s">
        <v>89</v>
      </c>
      <c r="AV467" s="13" t="s">
        <v>86</v>
      </c>
      <c r="AW467" s="13" t="s">
        <v>33</v>
      </c>
      <c r="AX467" s="13" t="s">
        <v>78</v>
      </c>
      <c r="AY467" s="182" t="s">
        <v>136</v>
      </c>
    </row>
    <row r="468" spans="1:65" s="14" customFormat="1" ht="10.199999999999999">
      <c r="B468" s="188"/>
      <c r="D468" s="177" t="s">
        <v>146</v>
      </c>
      <c r="E468" s="189" t="s">
        <v>1</v>
      </c>
      <c r="F468" s="190" t="s">
        <v>608</v>
      </c>
      <c r="H468" s="191">
        <v>1</v>
      </c>
      <c r="I468" s="192"/>
      <c r="L468" s="188"/>
      <c r="M468" s="193"/>
      <c r="N468" s="194"/>
      <c r="O468" s="194"/>
      <c r="P468" s="194"/>
      <c r="Q468" s="194"/>
      <c r="R468" s="194"/>
      <c r="S468" s="194"/>
      <c r="T468" s="195"/>
      <c r="AT468" s="189" t="s">
        <v>146</v>
      </c>
      <c r="AU468" s="189" t="s">
        <v>89</v>
      </c>
      <c r="AV468" s="14" t="s">
        <v>89</v>
      </c>
      <c r="AW468" s="14" t="s">
        <v>33</v>
      </c>
      <c r="AX468" s="14" t="s">
        <v>78</v>
      </c>
      <c r="AY468" s="189" t="s">
        <v>136</v>
      </c>
    </row>
    <row r="469" spans="1:65" s="16" customFormat="1" ht="10.199999999999999">
      <c r="B469" s="204"/>
      <c r="D469" s="177" t="s">
        <v>146</v>
      </c>
      <c r="E469" s="205" t="s">
        <v>1</v>
      </c>
      <c r="F469" s="206" t="s">
        <v>178</v>
      </c>
      <c r="H469" s="207">
        <v>1</v>
      </c>
      <c r="I469" s="208"/>
      <c r="L469" s="204"/>
      <c r="M469" s="209"/>
      <c r="N469" s="210"/>
      <c r="O469" s="210"/>
      <c r="P469" s="210"/>
      <c r="Q469" s="210"/>
      <c r="R469" s="210"/>
      <c r="S469" s="210"/>
      <c r="T469" s="211"/>
      <c r="AT469" s="205" t="s">
        <v>146</v>
      </c>
      <c r="AU469" s="205" t="s">
        <v>89</v>
      </c>
      <c r="AV469" s="16" t="s">
        <v>154</v>
      </c>
      <c r="AW469" s="16" t="s">
        <v>33</v>
      </c>
      <c r="AX469" s="16" t="s">
        <v>78</v>
      </c>
      <c r="AY469" s="205" t="s">
        <v>136</v>
      </c>
    </row>
    <row r="470" spans="1:65" s="15" customFormat="1" ht="10.199999999999999">
      <c r="B470" s="196"/>
      <c r="D470" s="177" t="s">
        <v>146</v>
      </c>
      <c r="E470" s="197" t="s">
        <v>1</v>
      </c>
      <c r="F470" s="198" t="s">
        <v>149</v>
      </c>
      <c r="H470" s="199">
        <v>20</v>
      </c>
      <c r="I470" s="200"/>
      <c r="L470" s="196"/>
      <c r="M470" s="201"/>
      <c r="N470" s="202"/>
      <c r="O470" s="202"/>
      <c r="P470" s="202"/>
      <c r="Q470" s="202"/>
      <c r="R470" s="202"/>
      <c r="S470" s="202"/>
      <c r="T470" s="203"/>
      <c r="AT470" s="197" t="s">
        <v>146</v>
      </c>
      <c r="AU470" s="197" t="s">
        <v>89</v>
      </c>
      <c r="AV470" s="15" t="s">
        <v>142</v>
      </c>
      <c r="AW470" s="15" t="s">
        <v>33</v>
      </c>
      <c r="AX470" s="15" t="s">
        <v>86</v>
      </c>
      <c r="AY470" s="197" t="s">
        <v>136</v>
      </c>
    </row>
    <row r="471" spans="1:65" s="2" customFormat="1" ht="16.5" customHeight="1">
      <c r="A471" s="33"/>
      <c r="B471" s="162"/>
      <c r="C471" s="212" t="s">
        <v>617</v>
      </c>
      <c r="D471" s="212" t="s">
        <v>517</v>
      </c>
      <c r="E471" s="213" t="s">
        <v>1494</v>
      </c>
      <c r="F471" s="214" t="s">
        <v>1489</v>
      </c>
      <c r="G471" s="215" t="s">
        <v>215</v>
      </c>
      <c r="H471" s="216">
        <v>19</v>
      </c>
      <c r="I471" s="217"/>
      <c r="J471" s="218">
        <f>ROUND(I471*H471,2)</f>
        <v>0</v>
      </c>
      <c r="K471" s="219"/>
      <c r="L471" s="220"/>
      <c r="M471" s="221" t="s">
        <v>1</v>
      </c>
      <c r="N471" s="222" t="s">
        <v>43</v>
      </c>
      <c r="O471" s="59"/>
      <c r="P471" s="173">
        <f>O471*H471</f>
        <v>0</v>
      </c>
      <c r="Q471" s="173">
        <v>6.4000000000000003E-3</v>
      </c>
      <c r="R471" s="173">
        <f>Q471*H471</f>
        <v>0.1216</v>
      </c>
      <c r="S471" s="173">
        <v>0</v>
      </c>
      <c r="T471" s="174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75" t="s">
        <v>204</v>
      </c>
      <c r="AT471" s="175" t="s">
        <v>517</v>
      </c>
      <c r="AU471" s="175" t="s">
        <v>89</v>
      </c>
      <c r="AY471" s="18" t="s">
        <v>136</v>
      </c>
      <c r="BE471" s="176">
        <f>IF(N471="základní",J471,0)</f>
        <v>0</v>
      </c>
      <c r="BF471" s="176">
        <f>IF(N471="snížená",J471,0)</f>
        <v>0</v>
      </c>
      <c r="BG471" s="176">
        <f>IF(N471="zákl. přenesená",J471,0)</f>
        <v>0</v>
      </c>
      <c r="BH471" s="176">
        <f>IF(N471="sníž. přenesená",J471,0)</f>
        <v>0</v>
      </c>
      <c r="BI471" s="176">
        <f>IF(N471="nulová",J471,0)</f>
        <v>0</v>
      </c>
      <c r="BJ471" s="18" t="s">
        <v>86</v>
      </c>
      <c r="BK471" s="176">
        <f>ROUND(I471*H471,2)</f>
        <v>0</v>
      </c>
      <c r="BL471" s="18" t="s">
        <v>142</v>
      </c>
      <c r="BM471" s="175" t="s">
        <v>1495</v>
      </c>
    </row>
    <row r="472" spans="1:65" s="2" customFormat="1" ht="10.199999999999999">
      <c r="A472" s="33"/>
      <c r="B472" s="34"/>
      <c r="C472" s="33"/>
      <c r="D472" s="177" t="s">
        <v>144</v>
      </c>
      <c r="E472" s="33"/>
      <c r="F472" s="178" t="s">
        <v>1489</v>
      </c>
      <c r="G472" s="33"/>
      <c r="H472" s="33"/>
      <c r="I472" s="97"/>
      <c r="J472" s="33"/>
      <c r="K472" s="33"/>
      <c r="L472" s="34"/>
      <c r="M472" s="179"/>
      <c r="N472" s="180"/>
      <c r="O472" s="59"/>
      <c r="P472" s="59"/>
      <c r="Q472" s="59"/>
      <c r="R472" s="59"/>
      <c r="S472" s="59"/>
      <c r="T472" s="60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T472" s="18" t="s">
        <v>144</v>
      </c>
      <c r="AU472" s="18" t="s">
        <v>89</v>
      </c>
    </row>
    <row r="473" spans="1:65" s="13" customFormat="1" ht="10.199999999999999">
      <c r="B473" s="181"/>
      <c r="D473" s="177" t="s">
        <v>146</v>
      </c>
      <c r="E473" s="182" t="s">
        <v>1</v>
      </c>
      <c r="F473" s="183" t="s">
        <v>1233</v>
      </c>
      <c r="H473" s="182" t="s">
        <v>1</v>
      </c>
      <c r="I473" s="184"/>
      <c r="L473" s="181"/>
      <c r="M473" s="185"/>
      <c r="N473" s="186"/>
      <c r="O473" s="186"/>
      <c r="P473" s="186"/>
      <c r="Q473" s="186"/>
      <c r="R473" s="186"/>
      <c r="S473" s="186"/>
      <c r="T473" s="187"/>
      <c r="AT473" s="182" t="s">
        <v>146</v>
      </c>
      <c r="AU473" s="182" t="s">
        <v>89</v>
      </c>
      <c r="AV473" s="13" t="s">
        <v>86</v>
      </c>
      <c r="AW473" s="13" t="s">
        <v>33</v>
      </c>
      <c r="AX473" s="13" t="s">
        <v>78</v>
      </c>
      <c r="AY473" s="182" t="s">
        <v>136</v>
      </c>
    </row>
    <row r="474" spans="1:65" s="14" customFormat="1" ht="10.199999999999999">
      <c r="B474" s="188"/>
      <c r="D474" s="177" t="s">
        <v>146</v>
      </c>
      <c r="E474" s="189" t="s">
        <v>1</v>
      </c>
      <c r="F474" s="190" t="s">
        <v>695</v>
      </c>
      <c r="H474" s="191">
        <v>19</v>
      </c>
      <c r="I474" s="192"/>
      <c r="L474" s="188"/>
      <c r="M474" s="193"/>
      <c r="N474" s="194"/>
      <c r="O474" s="194"/>
      <c r="P474" s="194"/>
      <c r="Q474" s="194"/>
      <c r="R474" s="194"/>
      <c r="S474" s="194"/>
      <c r="T474" s="195"/>
      <c r="AT474" s="189" t="s">
        <v>146</v>
      </c>
      <c r="AU474" s="189" t="s">
        <v>89</v>
      </c>
      <c r="AV474" s="14" t="s">
        <v>89</v>
      </c>
      <c r="AW474" s="14" t="s">
        <v>33</v>
      </c>
      <c r="AX474" s="14" t="s">
        <v>78</v>
      </c>
      <c r="AY474" s="189" t="s">
        <v>136</v>
      </c>
    </row>
    <row r="475" spans="1:65" s="15" customFormat="1" ht="10.199999999999999">
      <c r="B475" s="196"/>
      <c r="D475" s="177" t="s">
        <v>146</v>
      </c>
      <c r="E475" s="197" t="s">
        <v>1</v>
      </c>
      <c r="F475" s="198" t="s">
        <v>149</v>
      </c>
      <c r="H475" s="199">
        <v>19</v>
      </c>
      <c r="I475" s="200"/>
      <c r="L475" s="196"/>
      <c r="M475" s="201"/>
      <c r="N475" s="202"/>
      <c r="O475" s="202"/>
      <c r="P475" s="202"/>
      <c r="Q475" s="202"/>
      <c r="R475" s="202"/>
      <c r="S475" s="202"/>
      <c r="T475" s="203"/>
      <c r="AT475" s="197" t="s">
        <v>146</v>
      </c>
      <c r="AU475" s="197" t="s">
        <v>89</v>
      </c>
      <c r="AV475" s="15" t="s">
        <v>142</v>
      </c>
      <c r="AW475" s="15" t="s">
        <v>33</v>
      </c>
      <c r="AX475" s="15" t="s">
        <v>86</v>
      </c>
      <c r="AY475" s="197" t="s">
        <v>136</v>
      </c>
    </row>
    <row r="476" spans="1:65" s="2" customFormat="1" ht="16.5" customHeight="1">
      <c r="A476" s="33"/>
      <c r="B476" s="162"/>
      <c r="C476" s="212" t="s">
        <v>624</v>
      </c>
      <c r="D476" s="212" t="s">
        <v>517</v>
      </c>
      <c r="E476" s="213" t="s">
        <v>1496</v>
      </c>
      <c r="F476" s="214" t="s">
        <v>1497</v>
      </c>
      <c r="G476" s="215" t="s">
        <v>215</v>
      </c>
      <c r="H476" s="216">
        <v>1</v>
      </c>
      <c r="I476" s="217"/>
      <c r="J476" s="218">
        <f>ROUND(I476*H476,2)</f>
        <v>0</v>
      </c>
      <c r="K476" s="219"/>
      <c r="L476" s="220"/>
      <c r="M476" s="221" t="s">
        <v>1</v>
      </c>
      <c r="N476" s="222" t="s">
        <v>43</v>
      </c>
      <c r="O476" s="59"/>
      <c r="P476" s="173">
        <f>O476*H476</f>
        <v>0</v>
      </c>
      <c r="Q476" s="173">
        <v>2.7000000000000001E-3</v>
      </c>
      <c r="R476" s="173">
        <f>Q476*H476</f>
        <v>2.7000000000000001E-3</v>
      </c>
      <c r="S476" s="173">
        <v>0</v>
      </c>
      <c r="T476" s="174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75" t="s">
        <v>204</v>
      </c>
      <c r="AT476" s="175" t="s">
        <v>517</v>
      </c>
      <c r="AU476" s="175" t="s">
        <v>89</v>
      </c>
      <c r="AY476" s="18" t="s">
        <v>136</v>
      </c>
      <c r="BE476" s="176">
        <f>IF(N476="základní",J476,0)</f>
        <v>0</v>
      </c>
      <c r="BF476" s="176">
        <f>IF(N476="snížená",J476,0)</f>
        <v>0</v>
      </c>
      <c r="BG476" s="176">
        <f>IF(N476="zákl. přenesená",J476,0)</f>
        <v>0</v>
      </c>
      <c r="BH476" s="176">
        <f>IF(N476="sníž. přenesená",J476,0)</f>
        <v>0</v>
      </c>
      <c r="BI476" s="176">
        <f>IF(N476="nulová",J476,0)</f>
        <v>0</v>
      </c>
      <c r="BJ476" s="18" t="s">
        <v>86</v>
      </c>
      <c r="BK476" s="176">
        <f>ROUND(I476*H476,2)</f>
        <v>0</v>
      </c>
      <c r="BL476" s="18" t="s">
        <v>142</v>
      </c>
      <c r="BM476" s="175" t="s">
        <v>1498</v>
      </c>
    </row>
    <row r="477" spans="1:65" s="2" customFormat="1" ht="10.199999999999999">
      <c r="A477" s="33"/>
      <c r="B477" s="34"/>
      <c r="C477" s="33"/>
      <c r="D477" s="177" t="s">
        <v>144</v>
      </c>
      <c r="E477" s="33"/>
      <c r="F477" s="178" t="s">
        <v>1497</v>
      </c>
      <c r="G477" s="33"/>
      <c r="H477" s="33"/>
      <c r="I477" s="97"/>
      <c r="J477" s="33"/>
      <c r="K477" s="33"/>
      <c r="L477" s="34"/>
      <c r="M477" s="179"/>
      <c r="N477" s="180"/>
      <c r="O477" s="59"/>
      <c r="P477" s="59"/>
      <c r="Q477" s="59"/>
      <c r="R477" s="59"/>
      <c r="S477" s="59"/>
      <c r="T477" s="60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T477" s="18" t="s">
        <v>144</v>
      </c>
      <c r="AU477" s="18" t="s">
        <v>89</v>
      </c>
    </row>
    <row r="478" spans="1:65" s="13" customFormat="1" ht="10.199999999999999">
      <c r="B478" s="181"/>
      <c r="D478" s="177" t="s">
        <v>146</v>
      </c>
      <c r="E478" s="182" t="s">
        <v>1</v>
      </c>
      <c r="F478" s="183" t="s">
        <v>1233</v>
      </c>
      <c r="H478" s="182" t="s">
        <v>1</v>
      </c>
      <c r="I478" s="184"/>
      <c r="L478" s="181"/>
      <c r="M478" s="185"/>
      <c r="N478" s="186"/>
      <c r="O478" s="186"/>
      <c r="P478" s="186"/>
      <c r="Q478" s="186"/>
      <c r="R478" s="186"/>
      <c r="S478" s="186"/>
      <c r="T478" s="187"/>
      <c r="AT478" s="182" t="s">
        <v>146</v>
      </c>
      <c r="AU478" s="182" t="s">
        <v>89</v>
      </c>
      <c r="AV478" s="13" t="s">
        <v>86</v>
      </c>
      <c r="AW478" s="13" t="s">
        <v>33</v>
      </c>
      <c r="AX478" s="13" t="s">
        <v>78</v>
      </c>
      <c r="AY478" s="182" t="s">
        <v>136</v>
      </c>
    </row>
    <row r="479" spans="1:65" s="14" customFormat="1" ht="10.199999999999999">
      <c r="B479" s="188"/>
      <c r="D479" s="177" t="s">
        <v>146</v>
      </c>
      <c r="E479" s="189" t="s">
        <v>1</v>
      </c>
      <c r="F479" s="190" t="s">
        <v>608</v>
      </c>
      <c r="H479" s="191">
        <v>1</v>
      </c>
      <c r="I479" s="192"/>
      <c r="L479" s="188"/>
      <c r="M479" s="193"/>
      <c r="N479" s="194"/>
      <c r="O479" s="194"/>
      <c r="P479" s="194"/>
      <c r="Q479" s="194"/>
      <c r="R479" s="194"/>
      <c r="S479" s="194"/>
      <c r="T479" s="195"/>
      <c r="AT479" s="189" t="s">
        <v>146</v>
      </c>
      <c r="AU479" s="189" t="s">
        <v>89</v>
      </c>
      <c r="AV479" s="14" t="s">
        <v>89</v>
      </c>
      <c r="AW479" s="14" t="s">
        <v>33</v>
      </c>
      <c r="AX479" s="14" t="s">
        <v>78</v>
      </c>
      <c r="AY479" s="189" t="s">
        <v>136</v>
      </c>
    </row>
    <row r="480" spans="1:65" s="15" customFormat="1" ht="10.199999999999999">
      <c r="B480" s="196"/>
      <c r="D480" s="177" t="s">
        <v>146</v>
      </c>
      <c r="E480" s="197" t="s">
        <v>1</v>
      </c>
      <c r="F480" s="198" t="s">
        <v>149</v>
      </c>
      <c r="H480" s="199">
        <v>1</v>
      </c>
      <c r="I480" s="200"/>
      <c r="L480" s="196"/>
      <c r="M480" s="201"/>
      <c r="N480" s="202"/>
      <c r="O480" s="202"/>
      <c r="P480" s="202"/>
      <c r="Q480" s="202"/>
      <c r="R480" s="202"/>
      <c r="S480" s="202"/>
      <c r="T480" s="203"/>
      <c r="AT480" s="197" t="s">
        <v>146</v>
      </c>
      <c r="AU480" s="197" t="s">
        <v>89</v>
      </c>
      <c r="AV480" s="15" t="s">
        <v>142</v>
      </c>
      <c r="AW480" s="15" t="s">
        <v>33</v>
      </c>
      <c r="AX480" s="15" t="s">
        <v>86</v>
      </c>
      <c r="AY480" s="197" t="s">
        <v>136</v>
      </c>
    </row>
    <row r="481" spans="1:65" s="2" customFormat="1" ht="16.5" customHeight="1">
      <c r="A481" s="33"/>
      <c r="B481" s="162"/>
      <c r="C481" s="163" t="s">
        <v>629</v>
      </c>
      <c r="D481" s="163" t="s">
        <v>138</v>
      </c>
      <c r="E481" s="164" t="s">
        <v>1499</v>
      </c>
      <c r="F481" s="165" t="s">
        <v>1500</v>
      </c>
      <c r="G481" s="166" t="s">
        <v>215</v>
      </c>
      <c r="H481" s="167">
        <v>6</v>
      </c>
      <c r="I481" s="168"/>
      <c r="J481" s="169">
        <f>ROUND(I481*H481,2)</f>
        <v>0</v>
      </c>
      <c r="K481" s="170"/>
      <c r="L481" s="34"/>
      <c r="M481" s="171" t="s">
        <v>1</v>
      </c>
      <c r="N481" s="172" t="s">
        <v>43</v>
      </c>
      <c r="O481" s="59"/>
      <c r="P481" s="173">
        <f>O481*H481</f>
        <v>0</v>
      </c>
      <c r="Q481" s="173">
        <v>3.0000000000000001E-5</v>
      </c>
      <c r="R481" s="173">
        <f>Q481*H481</f>
        <v>1.8000000000000001E-4</v>
      </c>
      <c r="S481" s="173">
        <v>0</v>
      </c>
      <c r="T481" s="174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75" t="s">
        <v>142</v>
      </c>
      <c r="AT481" s="175" t="s">
        <v>138</v>
      </c>
      <c r="AU481" s="175" t="s">
        <v>89</v>
      </c>
      <c r="AY481" s="18" t="s">
        <v>136</v>
      </c>
      <c r="BE481" s="176">
        <f>IF(N481="základní",J481,0)</f>
        <v>0</v>
      </c>
      <c r="BF481" s="176">
        <f>IF(N481="snížená",J481,0)</f>
        <v>0</v>
      </c>
      <c r="BG481" s="176">
        <f>IF(N481="zákl. přenesená",J481,0)</f>
        <v>0</v>
      </c>
      <c r="BH481" s="176">
        <f>IF(N481="sníž. přenesená",J481,0)</f>
        <v>0</v>
      </c>
      <c r="BI481" s="176">
        <f>IF(N481="nulová",J481,0)</f>
        <v>0</v>
      </c>
      <c r="BJ481" s="18" t="s">
        <v>86</v>
      </c>
      <c r="BK481" s="176">
        <f>ROUND(I481*H481,2)</f>
        <v>0</v>
      </c>
      <c r="BL481" s="18" t="s">
        <v>142</v>
      </c>
      <c r="BM481" s="175" t="s">
        <v>1501</v>
      </c>
    </row>
    <row r="482" spans="1:65" s="2" customFormat="1" ht="19.2">
      <c r="A482" s="33"/>
      <c r="B482" s="34"/>
      <c r="C482" s="33"/>
      <c r="D482" s="177" t="s">
        <v>144</v>
      </c>
      <c r="E482" s="33"/>
      <c r="F482" s="178" t="s">
        <v>1502</v>
      </c>
      <c r="G482" s="33"/>
      <c r="H482" s="33"/>
      <c r="I482" s="97"/>
      <c r="J482" s="33"/>
      <c r="K482" s="33"/>
      <c r="L482" s="34"/>
      <c r="M482" s="179"/>
      <c r="N482" s="180"/>
      <c r="O482" s="59"/>
      <c r="P482" s="59"/>
      <c r="Q482" s="59"/>
      <c r="R482" s="59"/>
      <c r="S482" s="59"/>
      <c r="T482" s="60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T482" s="18" t="s">
        <v>144</v>
      </c>
      <c r="AU482" s="18" t="s">
        <v>89</v>
      </c>
    </row>
    <row r="483" spans="1:65" s="13" customFormat="1" ht="10.199999999999999">
      <c r="B483" s="181"/>
      <c r="D483" s="177" t="s">
        <v>146</v>
      </c>
      <c r="E483" s="182" t="s">
        <v>1</v>
      </c>
      <c r="F483" s="183" t="s">
        <v>1233</v>
      </c>
      <c r="H483" s="182" t="s">
        <v>1</v>
      </c>
      <c r="I483" s="184"/>
      <c r="L483" s="181"/>
      <c r="M483" s="185"/>
      <c r="N483" s="186"/>
      <c r="O483" s="186"/>
      <c r="P483" s="186"/>
      <c r="Q483" s="186"/>
      <c r="R483" s="186"/>
      <c r="S483" s="186"/>
      <c r="T483" s="187"/>
      <c r="AT483" s="182" t="s">
        <v>146</v>
      </c>
      <c r="AU483" s="182" t="s">
        <v>89</v>
      </c>
      <c r="AV483" s="13" t="s">
        <v>86</v>
      </c>
      <c r="AW483" s="13" t="s">
        <v>33</v>
      </c>
      <c r="AX483" s="13" t="s">
        <v>78</v>
      </c>
      <c r="AY483" s="182" t="s">
        <v>136</v>
      </c>
    </row>
    <row r="484" spans="1:65" s="14" customFormat="1" ht="10.199999999999999">
      <c r="B484" s="188"/>
      <c r="D484" s="177" t="s">
        <v>146</v>
      </c>
      <c r="E484" s="189" t="s">
        <v>1</v>
      </c>
      <c r="F484" s="190" t="s">
        <v>810</v>
      </c>
      <c r="H484" s="191">
        <v>6</v>
      </c>
      <c r="I484" s="192"/>
      <c r="L484" s="188"/>
      <c r="M484" s="193"/>
      <c r="N484" s="194"/>
      <c r="O484" s="194"/>
      <c r="P484" s="194"/>
      <c r="Q484" s="194"/>
      <c r="R484" s="194"/>
      <c r="S484" s="194"/>
      <c r="T484" s="195"/>
      <c r="AT484" s="189" t="s">
        <v>146</v>
      </c>
      <c r="AU484" s="189" t="s">
        <v>89</v>
      </c>
      <c r="AV484" s="14" t="s">
        <v>89</v>
      </c>
      <c r="AW484" s="14" t="s">
        <v>33</v>
      </c>
      <c r="AX484" s="14" t="s">
        <v>78</v>
      </c>
      <c r="AY484" s="189" t="s">
        <v>136</v>
      </c>
    </row>
    <row r="485" spans="1:65" s="15" customFormat="1" ht="10.199999999999999">
      <c r="B485" s="196"/>
      <c r="D485" s="177" t="s">
        <v>146</v>
      </c>
      <c r="E485" s="197" t="s">
        <v>1</v>
      </c>
      <c r="F485" s="198" t="s">
        <v>149</v>
      </c>
      <c r="H485" s="199">
        <v>6</v>
      </c>
      <c r="I485" s="200"/>
      <c r="L485" s="196"/>
      <c r="M485" s="201"/>
      <c r="N485" s="202"/>
      <c r="O485" s="202"/>
      <c r="P485" s="202"/>
      <c r="Q485" s="202"/>
      <c r="R485" s="202"/>
      <c r="S485" s="202"/>
      <c r="T485" s="203"/>
      <c r="AT485" s="197" t="s">
        <v>146</v>
      </c>
      <c r="AU485" s="197" t="s">
        <v>89</v>
      </c>
      <c r="AV485" s="15" t="s">
        <v>142</v>
      </c>
      <c r="AW485" s="15" t="s">
        <v>33</v>
      </c>
      <c r="AX485" s="15" t="s">
        <v>86</v>
      </c>
      <c r="AY485" s="197" t="s">
        <v>136</v>
      </c>
    </row>
    <row r="486" spans="1:65" s="2" customFormat="1" ht="16.5" customHeight="1">
      <c r="A486" s="33"/>
      <c r="B486" s="162"/>
      <c r="C486" s="212" t="s">
        <v>634</v>
      </c>
      <c r="D486" s="212" t="s">
        <v>517</v>
      </c>
      <c r="E486" s="213" t="s">
        <v>1503</v>
      </c>
      <c r="F486" s="214" t="s">
        <v>1504</v>
      </c>
      <c r="G486" s="215" t="s">
        <v>215</v>
      </c>
      <c r="H486" s="216">
        <v>6</v>
      </c>
      <c r="I486" s="217"/>
      <c r="J486" s="218">
        <f>ROUND(I486*H486,2)</f>
        <v>0</v>
      </c>
      <c r="K486" s="219"/>
      <c r="L486" s="220"/>
      <c r="M486" s="221" t="s">
        <v>1</v>
      </c>
      <c r="N486" s="222" t="s">
        <v>43</v>
      </c>
      <c r="O486" s="59"/>
      <c r="P486" s="173">
        <f>O486*H486</f>
        <v>0</v>
      </c>
      <c r="Q486" s="173">
        <v>6.4000000000000003E-3</v>
      </c>
      <c r="R486" s="173">
        <f>Q486*H486</f>
        <v>3.8400000000000004E-2</v>
      </c>
      <c r="S486" s="173">
        <v>0</v>
      </c>
      <c r="T486" s="174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75" t="s">
        <v>204</v>
      </c>
      <c r="AT486" s="175" t="s">
        <v>517</v>
      </c>
      <c r="AU486" s="175" t="s">
        <v>89</v>
      </c>
      <c r="AY486" s="18" t="s">
        <v>136</v>
      </c>
      <c r="BE486" s="176">
        <f>IF(N486="základní",J486,0)</f>
        <v>0</v>
      </c>
      <c r="BF486" s="176">
        <f>IF(N486="snížená",J486,0)</f>
        <v>0</v>
      </c>
      <c r="BG486" s="176">
        <f>IF(N486="zákl. přenesená",J486,0)</f>
        <v>0</v>
      </c>
      <c r="BH486" s="176">
        <f>IF(N486="sníž. přenesená",J486,0)</f>
        <v>0</v>
      </c>
      <c r="BI486" s="176">
        <f>IF(N486="nulová",J486,0)</f>
        <v>0</v>
      </c>
      <c r="BJ486" s="18" t="s">
        <v>86</v>
      </c>
      <c r="BK486" s="176">
        <f>ROUND(I486*H486,2)</f>
        <v>0</v>
      </c>
      <c r="BL486" s="18" t="s">
        <v>142</v>
      </c>
      <c r="BM486" s="175" t="s">
        <v>1505</v>
      </c>
    </row>
    <row r="487" spans="1:65" s="2" customFormat="1" ht="10.199999999999999">
      <c r="A487" s="33"/>
      <c r="B487" s="34"/>
      <c r="C487" s="33"/>
      <c r="D487" s="177" t="s">
        <v>144</v>
      </c>
      <c r="E487" s="33"/>
      <c r="F487" s="178" t="s">
        <v>1504</v>
      </c>
      <c r="G487" s="33"/>
      <c r="H487" s="33"/>
      <c r="I487" s="97"/>
      <c r="J487" s="33"/>
      <c r="K487" s="33"/>
      <c r="L487" s="34"/>
      <c r="M487" s="179"/>
      <c r="N487" s="180"/>
      <c r="O487" s="59"/>
      <c r="P487" s="59"/>
      <c r="Q487" s="59"/>
      <c r="R487" s="59"/>
      <c r="S487" s="59"/>
      <c r="T487" s="60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T487" s="18" t="s">
        <v>144</v>
      </c>
      <c r="AU487" s="18" t="s">
        <v>89</v>
      </c>
    </row>
    <row r="488" spans="1:65" s="14" customFormat="1" ht="10.199999999999999">
      <c r="B488" s="188"/>
      <c r="D488" s="177" t="s">
        <v>146</v>
      </c>
      <c r="E488" s="189" t="s">
        <v>1</v>
      </c>
      <c r="F488" s="190" t="s">
        <v>810</v>
      </c>
      <c r="H488" s="191">
        <v>6</v>
      </c>
      <c r="I488" s="192"/>
      <c r="L488" s="188"/>
      <c r="M488" s="193"/>
      <c r="N488" s="194"/>
      <c r="O488" s="194"/>
      <c r="P488" s="194"/>
      <c r="Q488" s="194"/>
      <c r="R488" s="194"/>
      <c r="S488" s="194"/>
      <c r="T488" s="195"/>
      <c r="AT488" s="189" t="s">
        <v>146</v>
      </c>
      <c r="AU488" s="189" t="s">
        <v>89</v>
      </c>
      <c r="AV488" s="14" t="s">
        <v>89</v>
      </c>
      <c r="AW488" s="14" t="s">
        <v>33</v>
      </c>
      <c r="AX488" s="14" t="s">
        <v>78</v>
      </c>
      <c r="AY488" s="189" t="s">
        <v>136</v>
      </c>
    </row>
    <row r="489" spans="1:65" s="15" customFormat="1" ht="10.199999999999999">
      <c r="B489" s="196"/>
      <c r="D489" s="177" t="s">
        <v>146</v>
      </c>
      <c r="E489" s="197" t="s">
        <v>1</v>
      </c>
      <c r="F489" s="198" t="s">
        <v>149</v>
      </c>
      <c r="H489" s="199">
        <v>6</v>
      </c>
      <c r="I489" s="200"/>
      <c r="L489" s="196"/>
      <c r="M489" s="201"/>
      <c r="N489" s="202"/>
      <c r="O489" s="202"/>
      <c r="P489" s="202"/>
      <c r="Q489" s="202"/>
      <c r="R489" s="202"/>
      <c r="S489" s="202"/>
      <c r="T489" s="203"/>
      <c r="AT489" s="197" t="s">
        <v>146</v>
      </c>
      <c r="AU489" s="197" t="s">
        <v>89</v>
      </c>
      <c r="AV489" s="15" t="s">
        <v>142</v>
      </c>
      <c r="AW489" s="15" t="s">
        <v>33</v>
      </c>
      <c r="AX489" s="15" t="s">
        <v>86</v>
      </c>
      <c r="AY489" s="197" t="s">
        <v>136</v>
      </c>
    </row>
    <row r="490" spans="1:65" s="2" customFormat="1" ht="16.5" customHeight="1">
      <c r="A490" s="33"/>
      <c r="B490" s="162"/>
      <c r="C490" s="163" t="s">
        <v>639</v>
      </c>
      <c r="D490" s="163" t="s">
        <v>138</v>
      </c>
      <c r="E490" s="164" t="s">
        <v>1506</v>
      </c>
      <c r="F490" s="165" t="s">
        <v>1507</v>
      </c>
      <c r="G490" s="166" t="s">
        <v>170</v>
      </c>
      <c r="H490" s="167">
        <v>556.29999999999995</v>
      </c>
      <c r="I490" s="168"/>
      <c r="J490" s="169">
        <f>ROUND(I490*H490,2)</f>
        <v>0</v>
      </c>
      <c r="K490" s="170"/>
      <c r="L490" s="34"/>
      <c r="M490" s="171" t="s">
        <v>1</v>
      </c>
      <c r="N490" s="172" t="s">
        <v>43</v>
      </c>
      <c r="O490" s="59"/>
      <c r="P490" s="173">
        <f>O490*H490</f>
        <v>0</v>
      </c>
      <c r="Q490" s="173">
        <v>0</v>
      </c>
      <c r="R490" s="173">
        <f>Q490*H490</f>
        <v>0</v>
      </c>
      <c r="S490" s="173">
        <v>0</v>
      </c>
      <c r="T490" s="174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75" t="s">
        <v>142</v>
      </c>
      <c r="AT490" s="175" t="s">
        <v>138</v>
      </c>
      <c r="AU490" s="175" t="s">
        <v>89</v>
      </c>
      <c r="AY490" s="18" t="s">
        <v>136</v>
      </c>
      <c r="BE490" s="176">
        <f>IF(N490="základní",J490,0)</f>
        <v>0</v>
      </c>
      <c r="BF490" s="176">
        <f>IF(N490="snížená",J490,0)</f>
        <v>0</v>
      </c>
      <c r="BG490" s="176">
        <f>IF(N490="zákl. přenesená",J490,0)</f>
        <v>0</v>
      </c>
      <c r="BH490" s="176">
        <f>IF(N490="sníž. přenesená",J490,0)</f>
        <v>0</v>
      </c>
      <c r="BI490" s="176">
        <f>IF(N490="nulová",J490,0)</f>
        <v>0</v>
      </c>
      <c r="BJ490" s="18" t="s">
        <v>86</v>
      </c>
      <c r="BK490" s="176">
        <f>ROUND(I490*H490,2)</f>
        <v>0</v>
      </c>
      <c r="BL490" s="18" t="s">
        <v>142</v>
      </c>
      <c r="BM490" s="175" t="s">
        <v>1508</v>
      </c>
    </row>
    <row r="491" spans="1:65" s="2" customFormat="1" ht="10.199999999999999">
      <c r="A491" s="33"/>
      <c r="B491" s="34"/>
      <c r="C491" s="33"/>
      <c r="D491" s="177" t="s">
        <v>144</v>
      </c>
      <c r="E491" s="33"/>
      <c r="F491" s="178" t="s">
        <v>1509</v>
      </c>
      <c r="G491" s="33"/>
      <c r="H491" s="33"/>
      <c r="I491" s="97"/>
      <c r="J491" s="33"/>
      <c r="K491" s="33"/>
      <c r="L491" s="34"/>
      <c r="M491" s="179"/>
      <c r="N491" s="180"/>
      <c r="O491" s="59"/>
      <c r="P491" s="59"/>
      <c r="Q491" s="59"/>
      <c r="R491" s="59"/>
      <c r="S491" s="59"/>
      <c r="T491" s="60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T491" s="18" t="s">
        <v>144</v>
      </c>
      <c r="AU491" s="18" t="s">
        <v>89</v>
      </c>
    </row>
    <row r="492" spans="1:65" s="13" customFormat="1" ht="10.199999999999999">
      <c r="B492" s="181"/>
      <c r="D492" s="177" t="s">
        <v>146</v>
      </c>
      <c r="E492" s="182" t="s">
        <v>1</v>
      </c>
      <c r="F492" s="183" t="s">
        <v>1424</v>
      </c>
      <c r="H492" s="182" t="s">
        <v>1</v>
      </c>
      <c r="I492" s="184"/>
      <c r="L492" s="181"/>
      <c r="M492" s="185"/>
      <c r="N492" s="186"/>
      <c r="O492" s="186"/>
      <c r="P492" s="186"/>
      <c r="Q492" s="186"/>
      <c r="R492" s="186"/>
      <c r="S492" s="186"/>
      <c r="T492" s="187"/>
      <c r="AT492" s="182" t="s">
        <v>146</v>
      </c>
      <c r="AU492" s="182" t="s">
        <v>89</v>
      </c>
      <c r="AV492" s="13" t="s">
        <v>86</v>
      </c>
      <c r="AW492" s="13" t="s">
        <v>33</v>
      </c>
      <c r="AX492" s="13" t="s">
        <v>78</v>
      </c>
      <c r="AY492" s="182" t="s">
        <v>136</v>
      </c>
    </row>
    <row r="493" spans="1:65" s="14" customFormat="1" ht="10.199999999999999">
      <c r="B493" s="188"/>
      <c r="D493" s="177" t="s">
        <v>146</v>
      </c>
      <c r="E493" s="189" t="s">
        <v>1</v>
      </c>
      <c r="F493" s="190" t="s">
        <v>1510</v>
      </c>
      <c r="H493" s="191">
        <v>556.29999999999995</v>
      </c>
      <c r="I493" s="192"/>
      <c r="L493" s="188"/>
      <c r="M493" s="193"/>
      <c r="N493" s="194"/>
      <c r="O493" s="194"/>
      <c r="P493" s="194"/>
      <c r="Q493" s="194"/>
      <c r="R493" s="194"/>
      <c r="S493" s="194"/>
      <c r="T493" s="195"/>
      <c r="AT493" s="189" t="s">
        <v>146</v>
      </c>
      <c r="AU493" s="189" t="s">
        <v>89</v>
      </c>
      <c r="AV493" s="14" t="s">
        <v>89</v>
      </c>
      <c r="AW493" s="14" t="s">
        <v>33</v>
      </c>
      <c r="AX493" s="14" t="s">
        <v>78</v>
      </c>
      <c r="AY493" s="189" t="s">
        <v>136</v>
      </c>
    </row>
    <row r="494" spans="1:65" s="15" customFormat="1" ht="10.199999999999999">
      <c r="B494" s="196"/>
      <c r="D494" s="177" t="s">
        <v>146</v>
      </c>
      <c r="E494" s="197" t="s">
        <v>1</v>
      </c>
      <c r="F494" s="198" t="s">
        <v>149</v>
      </c>
      <c r="H494" s="199">
        <v>556.29999999999995</v>
      </c>
      <c r="I494" s="200"/>
      <c r="L494" s="196"/>
      <c r="M494" s="201"/>
      <c r="N494" s="202"/>
      <c r="O494" s="202"/>
      <c r="P494" s="202"/>
      <c r="Q494" s="202"/>
      <c r="R494" s="202"/>
      <c r="S494" s="202"/>
      <c r="T494" s="203"/>
      <c r="AT494" s="197" t="s">
        <v>146</v>
      </c>
      <c r="AU494" s="197" t="s">
        <v>89</v>
      </c>
      <c r="AV494" s="15" t="s">
        <v>142</v>
      </c>
      <c r="AW494" s="15" t="s">
        <v>33</v>
      </c>
      <c r="AX494" s="15" t="s">
        <v>86</v>
      </c>
      <c r="AY494" s="197" t="s">
        <v>136</v>
      </c>
    </row>
    <row r="495" spans="1:65" s="2" customFormat="1" ht="16.5" customHeight="1">
      <c r="A495" s="33"/>
      <c r="B495" s="162"/>
      <c r="C495" s="163" t="s">
        <v>645</v>
      </c>
      <c r="D495" s="163" t="s">
        <v>138</v>
      </c>
      <c r="E495" s="164" t="s">
        <v>903</v>
      </c>
      <c r="F495" s="165" t="s">
        <v>904</v>
      </c>
      <c r="G495" s="166" t="s">
        <v>215</v>
      </c>
      <c r="H495" s="167">
        <v>1</v>
      </c>
      <c r="I495" s="168"/>
      <c r="J495" s="169">
        <f>ROUND(I495*H495,2)</f>
        <v>0</v>
      </c>
      <c r="K495" s="170"/>
      <c r="L495" s="34"/>
      <c r="M495" s="171" t="s">
        <v>1</v>
      </c>
      <c r="N495" s="172" t="s">
        <v>43</v>
      </c>
      <c r="O495" s="59"/>
      <c r="P495" s="173">
        <f>O495*H495</f>
        <v>0</v>
      </c>
      <c r="Q495" s="173">
        <v>0.45937</v>
      </c>
      <c r="R495" s="173">
        <f>Q495*H495</f>
        <v>0.45937</v>
      </c>
      <c r="S495" s="173">
        <v>0</v>
      </c>
      <c r="T495" s="174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75" t="s">
        <v>142</v>
      </c>
      <c r="AT495" s="175" t="s">
        <v>138</v>
      </c>
      <c r="AU495" s="175" t="s">
        <v>89</v>
      </c>
      <c r="AY495" s="18" t="s">
        <v>136</v>
      </c>
      <c r="BE495" s="176">
        <f>IF(N495="základní",J495,0)</f>
        <v>0</v>
      </c>
      <c r="BF495" s="176">
        <f>IF(N495="snížená",J495,0)</f>
        <v>0</v>
      </c>
      <c r="BG495" s="176">
        <f>IF(N495="zákl. přenesená",J495,0)</f>
        <v>0</v>
      </c>
      <c r="BH495" s="176">
        <f>IF(N495="sníž. přenesená",J495,0)</f>
        <v>0</v>
      </c>
      <c r="BI495" s="176">
        <f>IF(N495="nulová",J495,0)</f>
        <v>0</v>
      </c>
      <c r="BJ495" s="18" t="s">
        <v>86</v>
      </c>
      <c r="BK495" s="176">
        <f>ROUND(I495*H495,2)</f>
        <v>0</v>
      </c>
      <c r="BL495" s="18" t="s">
        <v>142</v>
      </c>
      <c r="BM495" s="175" t="s">
        <v>1511</v>
      </c>
    </row>
    <row r="496" spans="1:65" s="2" customFormat="1" ht="10.199999999999999">
      <c r="A496" s="33"/>
      <c r="B496" s="34"/>
      <c r="C496" s="33"/>
      <c r="D496" s="177" t="s">
        <v>144</v>
      </c>
      <c r="E496" s="33"/>
      <c r="F496" s="178" t="s">
        <v>906</v>
      </c>
      <c r="G496" s="33"/>
      <c r="H496" s="33"/>
      <c r="I496" s="97"/>
      <c r="J496" s="33"/>
      <c r="K496" s="33"/>
      <c r="L496" s="34"/>
      <c r="M496" s="179"/>
      <c r="N496" s="180"/>
      <c r="O496" s="59"/>
      <c r="P496" s="59"/>
      <c r="Q496" s="59"/>
      <c r="R496" s="59"/>
      <c r="S496" s="59"/>
      <c r="T496" s="60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T496" s="18" t="s">
        <v>144</v>
      </c>
      <c r="AU496" s="18" t="s">
        <v>89</v>
      </c>
    </row>
    <row r="497" spans="1:65" s="14" customFormat="1" ht="10.199999999999999">
      <c r="B497" s="188"/>
      <c r="D497" s="177" t="s">
        <v>146</v>
      </c>
      <c r="E497" s="189" t="s">
        <v>1</v>
      </c>
      <c r="F497" s="190" t="s">
        <v>608</v>
      </c>
      <c r="H497" s="191">
        <v>1</v>
      </c>
      <c r="I497" s="192"/>
      <c r="L497" s="188"/>
      <c r="M497" s="193"/>
      <c r="N497" s="194"/>
      <c r="O497" s="194"/>
      <c r="P497" s="194"/>
      <c r="Q497" s="194"/>
      <c r="R497" s="194"/>
      <c r="S497" s="194"/>
      <c r="T497" s="195"/>
      <c r="AT497" s="189" t="s">
        <v>146</v>
      </c>
      <c r="AU497" s="189" t="s">
        <v>89</v>
      </c>
      <c r="AV497" s="14" t="s">
        <v>89</v>
      </c>
      <c r="AW497" s="14" t="s">
        <v>33</v>
      </c>
      <c r="AX497" s="14" t="s">
        <v>86</v>
      </c>
      <c r="AY497" s="189" t="s">
        <v>136</v>
      </c>
    </row>
    <row r="498" spans="1:65" s="2" customFormat="1" ht="16.5" customHeight="1">
      <c r="A498" s="33"/>
      <c r="B498" s="162"/>
      <c r="C498" s="163" t="s">
        <v>652</v>
      </c>
      <c r="D498" s="163" t="s">
        <v>138</v>
      </c>
      <c r="E498" s="164" t="s">
        <v>1512</v>
      </c>
      <c r="F498" s="165" t="s">
        <v>1513</v>
      </c>
      <c r="G498" s="166" t="s">
        <v>215</v>
      </c>
      <c r="H498" s="167">
        <v>5</v>
      </c>
      <c r="I498" s="168"/>
      <c r="J498" s="169">
        <f>ROUND(I498*H498,2)</f>
        <v>0</v>
      </c>
      <c r="K498" s="170"/>
      <c r="L498" s="34"/>
      <c r="M498" s="171" t="s">
        <v>1</v>
      </c>
      <c r="N498" s="172" t="s">
        <v>43</v>
      </c>
      <c r="O498" s="59"/>
      <c r="P498" s="173">
        <f>O498*H498</f>
        <v>0</v>
      </c>
      <c r="Q498" s="173">
        <v>6.4049999999999996E-2</v>
      </c>
      <c r="R498" s="173">
        <f>Q498*H498</f>
        <v>0.32024999999999998</v>
      </c>
      <c r="S498" s="173">
        <v>0</v>
      </c>
      <c r="T498" s="174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75" t="s">
        <v>142</v>
      </c>
      <c r="AT498" s="175" t="s">
        <v>138</v>
      </c>
      <c r="AU498" s="175" t="s">
        <v>89</v>
      </c>
      <c r="AY498" s="18" t="s">
        <v>136</v>
      </c>
      <c r="BE498" s="176">
        <f>IF(N498="základní",J498,0)</f>
        <v>0</v>
      </c>
      <c r="BF498" s="176">
        <f>IF(N498="snížená",J498,0)</f>
        <v>0</v>
      </c>
      <c r="BG498" s="176">
        <f>IF(N498="zákl. přenesená",J498,0)</f>
        <v>0</v>
      </c>
      <c r="BH498" s="176">
        <f>IF(N498="sníž. přenesená",J498,0)</f>
        <v>0</v>
      </c>
      <c r="BI498" s="176">
        <f>IF(N498="nulová",J498,0)</f>
        <v>0</v>
      </c>
      <c r="BJ498" s="18" t="s">
        <v>86</v>
      </c>
      <c r="BK498" s="176">
        <f>ROUND(I498*H498,2)</f>
        <v>0</v>
      </c>
      <c r="BL498" s="18" t="s">
        <v>142</v>
      </c>
      <c r="BM498" s="175" t="s">
        <v>1514</v>
      </c>
    </row>
    <row r="499" spans="1:65" s="2" customFormat="1" ht="19.2">
      <c r="A499" s="33"/>
      <c r="B499" s="34"/>
      <c r="C499" s="33"/>
      <c r="D499" s="177" t="s">
        <v>144</v>
      </c>
      <c r="E499" s="33"/>
      <c r="F499" s="178" t="s">
        <v>1515</v>
      </c>
      <c r="G499" s="33"/>
      <c r="H499" s="33"/>
      <c r="I499" s="97"/>
      <c r="J499" s="33"/>
      <c r="K499" s="33"/>
      <c r="L499" s="34"/>
      <c r="M499" s="179"/>
      <c r="N499" s="180"/>
      <c r="O499" s="59"/>
      <c r="P499" s="59"/>
      <c r="Q499" s="59"/>
      <c r="R499" s="59"/>
      <c r="S499" s="59"/>
      <c r="T499" s="60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T499" s="18" t="s">
        <v>144</v>
      </c>
      <c r="AU499" s="18" t="s">
        <v>89</v>
      </c>
    </row>
    <row r="500" spans="1:65" s="13" customFormat="1" ht="10.199999999999999">
      <c r="B500" s="181"/>
      <c r="D500" s="177" t="s">
        <v>146</v>
      </c>
      <c r="E500" s="182" t="s">
        <v>1</v>
      </c>
      <c r="F500" s="183" t="s">
        <v>1516</v>
      </c>
      <c r="H500" s="182" t="s">
        <v>1</v>
      </c>
      <c r="I500" s="184"/>
      <c r="L500" s="181"/>
      <c r="M500" s="185"/>
      <c r="N500" s="186"/>
      <c r="O500" s="186"/>
      <c r="P500" s="186"/>
      <c r="Q500" s="186"/>
      <c r="R500" s="186"/>
      <c r="S500" s="186"/>
      <c r="T500" s="187"/>
      <c r="AT500" s="182" t="s">
        <v>146</v>
      </c>
      <c r="AU500" s="182" t="s">
        <v>89</v>
      </c>
      <c r="AV500" s="13" t="s">
        <v>86</v>
      </c>
      <c r="AW500" s="13" t="s">
        <v>33</v>
      </c>
      <c r="AX500" s="13" t="s">
        <v>78</v>
      </c>
      <c r="AY500" s="182" t="s">
        <v>136</v>
      </c>
    </row>
    <row r="501" spans="1:65" s="14" customFormat="1" ht="10.199999999999999">
      <c r="B501" s="188"/>
      <c r="D501" s="177" t="s">
        <v>146</v>
      </c>
      <c r="E501" s="189" t="s">
        <v>1</v>
      </c>
      <c r="F501" s="190" t="s">
        <v>1081</v>
      </c>
      <c r="H501" s="191">
        <v>5</v>
      </c>
      <c r="I501" s="192"/>
      <c r="L501" s="188"/>
      <c r="M501" s="193"/>
      <c r="N501" s="194"/>
      <c r="O501" s="194"/>
      <c r="P501" s="194"/>
      <c r="Q501" s="194"/>
      <c r="R501" s="194"/>
      <c r="S501" s="194"/>
      <c r="T501" s="195"/>
      <c r="AT501" s="189" t="s">
        <v>146</v>
      </c>
      <c r="AU501" s="189" t="s">
        <v>89</v>
      </c>
      <c r="AV501" s="14" t="s">
        <v>89</v>
      </c>
      <c r="AW501" s="14" t="s">
        <v>33</v>
      </c>
      <c r="AX501" s="14" t="s">
        <v>78</v>
      </c>
      <c r="AY501" s="189" t="s">
        <v>136</v>
      </c>
    </row>
    <row r="502" spans="1:65" s="15" customFormat="1" ht="10.199999999999999">
      <c r="B502" s="196"/>
      <c r="D502" s="177" t="s">
        <v>146</v>
      </c>
      <c r="E502" s="197" t="s">
        <v>1</v>
      </c>
      <c r="F502" s="198" t="s">
        <v>149</v>
      </c>
      <c r="H502" s="199">
        <v>5</v>
      </c>
      <c r="I502" s="200"/>
      <c r="L502" s="196"/>
      <c r="M502" s="201"/>
      <c r="N502" s="202"/>
      <c r="O502" s="202"/>
      <c r="P502" s="202"/>
      <c r="Q502" s="202"/>
      <c r="R502" s="202"/>
      <c r="S502" s="202"/>
      <c r="T502" s="203"/>
      <c r="AT502" s="197" t="s">
        <v>146</v>
      </c>
      <c r="AU502" s="197" t="s">
        <v>89</v>
      </c>
      <c r="AV502" s="15" t="s">
        <v>142</v>
      </c>
      <c r="AW502" s="15" t="s">
        <v>33</v>
      </c>
      <c r="AX502" s="15" t="s">
        <v>86</v>
      </c>
      <c r="AY502" s="197" t="s">
        <v>136</v>
      </c>
    </row>
    <row r="503" spans="1:65" s="2" customFormat="1" ht="16.5" customHeight="1">
      <c r="A503" s="33"/>
      <c r="B503" s="162"/>
      <c r="C503" s="163" t="s">
        <v>658</v>
      </c>
      <c r="D503" s="163" t="s">
        <v>138</v>
      </c>
      <c r="E503" s="164" t="s">
        <v>1517</v>
      </c>
      <c r="F503" s="165" t="s">
        <v>1518</v>
      </c>
      <c r="G503" s="166" t="s">
        <v>215</v>
      </c>
      <c r="H503" s="167">
        <v>5</v>
      </c>
      <c r="I503" s="168"/>
      <c r="J503" s="169">
        <f>ROUND(I503*H503,2)</f>
        <v>0</v>
      </c>
      <c r="K503" s="170"/>
      <c r="L503" s="34"/>
      <c r="M503" s="171" t="s">
        <v>1</v>
      </c>
      <c r="N503" s="172" t="s">
        <v>43</v>
      </c>
      <c r="O503" s="59"/>
      <c r="P503" s="173">
        <f>O503*H503</f>
        <v>0</v>
      </c>
      <c r="Q503" s="173">
        <v>3.96E-3</v>
      </c>
      <c r="R503" s="173">
        <f>Q503*H503</f>
        <v>1.9799999999999998E-2</v>
      </c>
      <c r="S503" s="173">
        <v>0</v>
      </c>
      <c r="T503" s="174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75" t="s">
        <v>142</v>
      </c>
      <c r="AT503" s="175" t="s">
        <v>138</v>
      </c>
      <c r="AU503" s="175" t="s">
        <v>89</v>
      </c>
      <c r="AY503" s="18" t="s">
        <v>136</v>
      </c>
      <c r="BE503" s="176">
        <f>IF(N503="základní",J503,0)</f>
        <v>0</v>
      </c>
      <c r="BF503" s="176">
        <f>IF(N503="snížená",J503,0)</f>
        <v>0</v>
      </c>
      <c r="BG503" s="176">
        <f>IF(N503="zákl. přenesená",J503,0)</f>
        <v>0</v>
      </c>
      <c r="BH503" s="176">
        <f>IF(N503="sníž. přenesená",J503,0)</f>
        <v>0</v>
      </c>
      <c r="BI503" s="176">
        <f>IF(N503="nulová",J503,0)</f>
        <v>0</v>
      </c>
      <c r="BJ503" s="18" t="s">
        <v>86</v>
      </c>
      <c r="BK503" s="176">
        <f>ROUND(I503*H503,2)</f>
        <v>0</v>
      </c>
      <c r="BL503" s="18" t="s">
        <v>142</v>
      </c>
      <c r="BM503" s="175" t="s">
        <v>1519</v>
      </c>
    </row>
    <row r="504" spans="1:65" s="2" customFormat="1" ht="19.2">
      <c r="A504" s="33"/>
      <c r="B504" s="34"/>
      <c r="C504" s="33"/>
      <c r="D504" s="177" t="s">
        <v>144</v>
      </c>
      <c r="E504" s="33"/>
      <c r="F504" s="178" t="s">
        <v>1520</v>
      </c>
      <c r="G504" s="33"/>
      <c r="H504" s="33"/>
      <c r="I504" s="97"/>
      <c r="J504" s="33"/>
      <c r="K504" s="33"/>
      <c r="L504" s="34"/>
      <c r="M504" s="179"/>
      <c r="N504" s="180"/>
      <c r="O504" s="59"/>
      <c r="P504" s="59"/>
      <c r="Q504" s="59"/>
      <c r="R504" s="59"/>
      <c r="S504" s="59"/>
      <c r="T504" s="60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T504" s="18" t="s">
        <v>144</v>
      </c>
      <c r="AU504" s="18" t="s">
        <v>89</v>
      </c>
    </row>
    <row r="505" spans="1:65" s="13" customFormat="1" ht="10.199999999999999">
      <c r="B505" s="181"/>
      <c r="D505" s="177" t="s">
        <v>146</v>
      </c>
      <c r="E505" s="182" t="s">
        <v>1</v>
      </c>
      <c r="F505" s="183" t="s">
        <v>1516</v>
      </c>
      <c r="H505" s="182" t="s">
        <v>1</v>
      </c>
      <c r="I505" s="184"/>
      <c r="L505" s="181"/>
      <c r="M505" s="185"/>
      <c r="N505" s="186"/>
      <c r="O505" s="186"/>
      <c r="P505" s="186"/>
      <c r="Q505" s="186"/>
      <c r="R505" s="186"/>
      <c r="S505" s="186"/>
      <c r="T505" s="187"/>
      <c r="AT505" s="182" t="s">
        <v>146</v>
      </c>
      <c r="AU505" s="182" t="s">
        <v>89</v>
      </c>
      <c r="AV505" s="13" t="s">
        <v>86</v>
      </c>
      <c r="AW505" s="13" t="s">
        <v>33</v>
      </c>
      <c r="AX505" s="13" t="s">
        <v>78</v>
      </c>
      <c r="AY505" s="182" t="s">
        <v>136</v>
      </c>
    </row>
    <row r="506" spans="1:65" s="14" customFormat="1" ht="10.199999999999999">
      <c r="B506" s="188"/>
      <c r="D506" s="177" t="s">
        <v>146</v>
      </c>
      <c r="E506" s="189" t="s">
        <v>1</v>
      </c>
      <c r="F506" s="190" t="s">
        <v>1081</v>
      </c>
      <c r="H506" s="191">
        <v>5</v>
      </c>
      <c r="I506" s="192"/>
      <c r="L506" s="188"/>
      <c r="M506" s="193"/>
      <c r="N506" s="194"/>
      <c r="O506" s="194"/>
      <c r="P506" s="194"/>
      <c r="Q506" s="194"/>
      <c r="R506" s="194"/>
      <c r="S506" s="194"/>
      <c r="T506" s="195"/>
      <c r="AT506" s="189" t="s">
        <v>146</v>
      </c>
      <c r="AU506" s="189" t="s">
        <v>89</v>
      </c>
      <c r="AV506" s="14" t="s">
        <v>89</v>
      </c>
      <c r="AW506" s="14" t="s">
        <v>33</v>
      </c>
      <c r="AX506" s="14" t="s">
        <v>78</v>
      </c>
      <c r="AY506" s="189" t="s">
        <v>136</v>
      </c>
    </row>
    <row r="507" spans="1:65" s="15" customFormat="1" ht="10.199999999999999">
      <c r="B507" s="196"/>
      <c r="D507" s="177" t="s">
        <v>146</v>
      </c>
      <c r="E507" s="197" t="s">
        <v>1</v>
      </c>
      <c r="F507" s="198" t="s">
        <v>149</v>
      </c>
      <c r="H507" s="199">
        <v>5</v>
      </c>
      <c r="I507" s="200"/>
      <c r="L507" s="196"/>
      <c r="M507" s="201"/>
      <c r="N507" s="202"/>
      <c r="O507" s="202"/>
      <c r="P507" s="202"/>
      <c r="Q507" s="202"/>
      <c r="R507" s="202"/>
      <c r="S507" s="202"/>
      <c r="T507" s="203"/>
      <c r="AT507" s="197" t="s">
        <v>146</v>
      </c>
      <c r="AU507" s="197" t="s">
        <v>89</v>
      </c>
      <c r="AV507" s="15" t="s">
        <v>142</v>
      </c>
      <c r="AW507" s="15" t="s">
        <v>33</v>
      </c>
      <c r="AX507" s="15" t="s">
        <v>86</v>
      </c>
      <c r="AY507" s="197" t="s">
        <v>136</v>
      </c>
    </row>
    <row r="508" spans="1:65" s="2" customFormat="1" ht="16.5" customHeight="1">
      <c r="A508" s="33"/>
      <c r="B508" s="162"/>
      <c r="C508" s="163" t="s">
        <v>663</v>
      </c>
      <c r="D508" s="163" t="s">
        <v>138</v>
      </c>
      <c r="E508" s="164" t="s">
        <v>1521</v>
      </c>
      <c r="F508" s="165" t="s">
        <v>1522</v>
      </c>
      <c r="G508" s="166" t="s">
        <v>215</v>
      </c>
      <c r="H508" s="167">
        <v>5</v>
      </c>
      <c r="I508" s="168"/>
      <c r="J508" s="169">
        <f>ROUND(I508*H508,2)</f>
        <v>0</v>
      </c>
      <c r="K508" s="170"/>
      <c r="L508" s="34"/>
      <c r="M508" s="171" t="s">
        <v>1</v>
      </c>
      <c r="N508" s="172" t="s">
        <v>43</v>
      </c>
      <c r="O508" s="59"/>
      <c r="P508" s="173">
        <f>O508*H508</f>
        <v>0</v>
      </c>
      <c r="Q508" s="173">
        <v>0</v>
      </c>
      <c r="R508" s="173">
        <f>Q508*H508</f>
        <v>0</v>
      </c>
      <c r="S508" s="173">
        <v>0</v>
      </c>
      <c r="T508" s="174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75" t="s">
        <v>142</v>
      </c>
      <c r="AT508" s="175" t="s">
        <v>138</v>
      </c>
      <c r="AU508" s="175" t="s">
        <v>89</v>
      </c>
      <c r="AY508" s="18" t="s">
        <v>136</v>
      </c>
      <c r="BE508" s="176">
        <f>IF(N508="základní",J508,0)</f>
        <v>0</v>
      </c>
      <c r="BF508" s="176">
        <f>IF(N508="snížená",J508,0)</f>
        <v>0</v>
      </c>
      <c r="BG508" s="176">
        <f>IF(N508="zákl. přenesená",J508,0)</f>
        <v>0</v>
      </c>
      <c r="BH508" s="176">
        <f>IF(N508="sníž. přenesená",J508,0)</f>
        <v>0</v>
      </c>
      <c r="BI508" s="176">
        <f>IF(N508="nulová",J508,0)</f>
        <v>0</v>
      </c>
      <c r="BJ508" s="18" t="s">
        <v>86</v>
      </c>
      <c r="BK508" s="176">
        <f>ROUND(I508*H508,2)</f>
        <v>0</v>
      </c>
      <c r="BL508" s="18" t="s">
        <v>142</v>
      </c>
      <c r="BM508" s="175" t="s">
        <v>1523</v>
      </c>
    </row>
    <row r="509" spans="1:65" s="2" customFormat="1" ht="19.2">
      <c r="A509" s="33"/>
      <c r="B509" s="34"/>
      <c r="C509" s="33"/>
      <c r="D509" s="177" t="s">
        <v>144</v>
      </c>
      <c r="E509" s="33"/>
      <c r="F509" s="178" t="s">
        <v>1524</v>
      </c>
      <c r="G509" s="33"/>
      <c r="H509" s="33"/>
      <c r="I509" s="97"/>
      <c r="J509" s="33"/>
      <c r="K509" s="33"/>
      <c r="L509" s="34"/>
      <c r="M509" s="179"/>
      <c r="N509" s="180"/>
      <c r="O509" s="59"/>
      <c r="P509" s="59"/>
      <c r="Q509" s="59"/>
      <c r="R509" s="59"/>
      <c r="S509" s="59"/>
      <c r="T509" s="60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T509" s="18" t="s">
        <v>144</v>
      </c>
      <c r="AU509" s="18" t="s">
        <v>89</v>
      </c>
    </row>
    <row r="510" spans="1:65" s="13" customFormat="1" ht="10.199999999999999">
      <c r="B510" s="181"/>
      <c r="D510" s="177" t="s">
        <v>146</v>
      </c>
      <c r="E510" s="182" t="s">
        <v>1</v>
      </c>
      <c r="F510" s="183" t="s">
        <v>1516</v>
      </c>
      <c r="H510" s="182" t="s">
        <v>1</v>
      </c>
      <c r="I510" s="184"/>
      <c r="L510" s="181"/>
      <c r="M510" s="185"/>
      <c r="N510" s="186"/>
      <c r="O510" s="186"/>
      <c r="P510" s="186"/>
      <c r="Q510" s="186"/>
      <c r="R510" s="186"/>
      <c r="S510" s="186"/>
      <c r="T510" s="187"/>
      <c r="AT510" s="182" t="s">
        <v>146</v>
      </c>
      <c r="AU510" s="182" t="s">
        <v>89</v>
      </c>
      <c r="AV510" s="13" t="s">
        <v>86</v>
      </c>
      <c r="AW510" s="13" t="s">
        <v>33</v>
      </c>
      <c r="AX510" s="13" t="s">
        <v>78</v>
      </c>
      <c r="AY510" s="182" t="s">
        <v>136</v>
      </c>
    </row>
    <row r="511" spans="1:65" s="14" customFormat="1" ht="10.199999999999999">
      <c r="B511" s="188"/>
      <c r="D511" s="177" t="s">
        <v>146</v>
      </c>
      <c r="E511" s="189" t="s">
        <v>1</v>
      </c>
      <c r="F511" s="190" t="s">
        <v>1081</v>
      </c>
      <c r="H511" s="191">
        <v>5</v>
      </c>
      <c r="I511" s="192"/>
      <c r="L511" s="188"/>
      <c r="M511" s="193"/>
      <c r="N511" s="194"/>
      <c r="O511" s="194"/>
      <c r="P511" s="194"/>
      <c r="Q511" s="194"/>
      <c r="R511" s="194"/>
      <c r="S511" s="194"/>
      <c r="T511" s="195"/>
      <c r="AT511" s="189" t="s">
        <v>146</v>
      </c>
      <c r="AU511" s="189" t="s">
        <v>89</v>
      </c>
      <c r="AV511" s="14" t="s">
        <v>89</v>
      </c>
      <c r="AW511" s="14" t="s">
        <v>33</v>
      </c>
      <c r="AX511" s="14" t="s">
        <v>78</v>
      </c>
      <c r="AY511" s="189" t="s">
        <v>136</v>
      </c>
    </row>
    <row r="512" spans="1:65" s="15" customFormat="1" ht="10.199999999999999">
      <c r="B512" s="196"/>
      <c r="D512" s="177" t="s">
        <v>146</v>
      </c>
      <c r="E512" s="197" t="s">
        <v>1</v>
      </c>
      <c r="F512" s="198" t="s">
        <v>149</v>
      </c>
      <c r="H512" s="199">
        <v>5</v>
      </c>
      <c r="I512" s="200"/>
      <c r="L512" s="196"/>
      <c r="M512" s="201"/>
      <c r="N512" s="202"/>
      <c r="O512" s="202"/>
      <c r="P512" s="202"/>
      <c r="Q512" s="202"/>
      <c r="R512" s="202"/>
      <c r="S512" s="202"/>
      <c r="T512" s="203"/>
      <c r="AT512" s="197" t="s">
        <v>146</v>
      </c>
      <c r="AU512" s="197" t="s">
        <v>89</v>
      </c>
      <c r="AV512" s="15" t="s">
        <v>142</v>
      </c>
      <c r="AW512" s="15" t="s">
        <v>33</v>
      </c>
      <c r="AX512" s="15" t="s">
        <v>86</v>
      </c>
      <c r="AY512" s="197" t="s">
        <v>136</v>
      </c>
    </row>
    <row r="513" spans="1:65" s="2" customFormat="1" ht="16.5" customHeight="1">
      <c r="A513" s="33"/>
      <c r="B513" s="162"/>
      <c r="C513" s="163" t="s">
        <v>668</v>
      </c>
      <c r="D513" s="163" t="s">
        <v>138</v>
      </c>
      <c r="E513" s="164" t="s">
        <v>1525</v>
      </c>
      <c r="F513" s="165" t="s">
        <v>1526</v>
      </c>
      <c r="G513" s="166" t="s">
        <v>215</v>
      </c>
      <c r="H513" s="167">
        <v>4</v>
      </c>
      <c r="I513" s="168"/>
      <c r="J513" s="169">
        <f>ROUND(I513*H513,2)</f>
        <v>0</v>
      </c>
      <c r="K513" s="170"/>
      <c r="L513" s="34"/>
      <c r="M513" s="171" t="s">
        <v>1</v>
      </c>
      <c r="N513" s="172" t="s">
        <v>43</v>
      </c>
      <c r="O513" s="59"/>
      <c r="P513" s="173">
        <f>O513*H513</f>
        <v>0</v>
      </c>
      <c r="Q513" s="173">
        <v>1.9400000000000001E-3</v>
      </c>
      <c r="R513" s="173">
        <f>Q513*H513</f>
        <v>7.7600000000000004E-3</v>
      </c>
      <c r="S513" s="173">
        <v>0</v>
      </c>
      <c r="T513" s="174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75" t="s">
        <v>142</v>
      </c>
      <c r="AT513" s="175" t="s">
        <v>138</v>
      </c>
      <c r="AU513" s="175" t="s">
        <v>89</v>
      </c>
      <c r="AY513" s="18" t="s">
        <v>136</v>
      </c>
      <c r="BE513" s="176">
        <f>IF(N513="základní",J513,0)</f>
        <v>0</v>
      </c>
      <c r="BF513" s="176">
        <f>IF(N513="snížená",J513,0)</f>
        <v>0</v>
      </c>
      <c r="BG513" s="176">
        <f>IF(N513="zákl. přenesená",J513,0)</f>
        <v>0</v>
      </c>
      <c r="BH513" s="176">
        <f>IF(N513="sníž. přenesená",J513,0)</f>
        <v>0</v>
      </c>
      <c r="BI513" s="176">
        <f>IF(N513="nulová",J513,0)</f>
        <v>0</v>
      </c>
      <c r="BJ513" s="18" t="s">
        <v>86</v>
      </c>
      <c r="BK513" s="176">
        <f>ROUND(I513*H513,2)</f>
        <v>0</v>
      </c>
      <c r="BL513" s="18" t="s">
        <v>142</v>
      </c>
      <c r="BM513" s="175" t="s">
        <v>1527</v>
      </c>
    </row>
    <row r="514" spans="1:65" s="2" customFormat="1" ht="10.199999999999999">
      <c r="A514" s="33"/>
      <c r="B514" s="34"/>
      <c r="C514" s="33"/>
      <c r="D514" s="177" t="s">
        <v>144</v>
      </c>
      <c r="E514" s="33"/>
      <c r="F514" s="178" t="s">
        <v>1528</v>
      </c>
      <c r="G514" s="33"/>
      <c r="H514" s="33"/>
      <c r="I514" s="97"/>
      <c r="J514" s="33"/>
      <c r="K514" s="33"/>
      <c r="L514" s="34"/>
      <c r="M514" s="179"/>
      <c r="N514" s="180"/>
      <c r="O514" s="59"/>
      <c r="P514" s="59"/>
      <c r="Q514" s="59"/>
      <c r="R514" s="59"/>
      <c r="S514" s="59"/>
      <c r="T514" s="60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T514" s="18" t="s">
        <v>144</v>
      </c>
      <c r="AU514" s="18" t="s">
        <v>89</v>
      </c>
    </row>
    <row r="515" spans="1:65" s="13" customFormat="1" ht="10.199999999999999">
      <c r="B515" s="181"/>
      <c r="D515" s="177" t="s">
        <v>146</v>
      </c>
      <c r="E515" s="182" t="s">
        <v>1</v>
      </c>
      <c r="F515" s="183" t="s">
        <v>1516</v>
      </c>
      <c r="H515" s="182" t="s">
        <v>1</v>
      </c>
      <c r="I515" s="184"/>
      <c r="L515" s="181"/>
      <c r="M515" s="185"/>
      <c r="N515" s="186"/>
      <c r="O515" s="186"/>
      <c r="P515" s="186"/>
      <c r="Q515" s="186"/>
      <c r="R515" s="186"/>
      <c r="S515" s="186"/>
      <c r="T515" s="187"/>
      <c r="AT515" s="182" t="s">
        <v>146</v>
      </c>
      <c r="AU515" s="182" t="s">
        <v>89</v>
      </c>
      <c r="AV515" s="13" t="s">
        <v>86</v>
      </c>
      <c r="AW515" s="13" t="s">
        <v>33</v>
      </c>
      <c r="AX515" s="13" t="s">
        <v>78</v>
      </c>
      <c r="AY515" s="182" t="s">
        <v>136</v>
      </c>
    </row>
    <row r="516" spans="1:65" s="14" customFormat="1" ht="10.199999999999999">
      <c r="B516" s="188"/>
      <c r="D516" s="177" t="s">
        <v>146</v>
      </c>
      <c r="E516" s="189" t="s">
        <v>1</v>
      </c>
      <c r="F516" s="190" t="s">
        <v>907</v>
      </c>
      <c r="H516" s="191">
        <v>4</v>
      </c>
      <c r="I516" s="192"/>
      <c r="L516" s="188"/>
      <c r="M516" s="193"/>
      <c r="N516" s="194"/>
      <c r="O516" s="194"/>
      <c r="P516" s="194"/>
      <c r="Q516" s="194"/>
      <c r="R516" s="194"/>
      <c r="S516" s="194"/>
      <c r="T516" s="195"/>
      <c r="AT516" s="189" t="s">
        <v>146</v>
      </c>
      <c r="AU516" s="189" t="s">
        <v>89</v>
      </c>
      <c r="AV516" s="14" t="s">
        <v>89</v>
      </c>
      <c r="AW516" s="14" t="s">
        <v>33</v>
      </c>
      <c r="AX516" s="14" t="s">
        <v>78</v>
      </c>
      <c r="AY516" s="189" t="s">
        <v>136</v>
      </c>
    </row>
    <row r="517" spans="1:65" s="15" customFormat="1" ht="10.199999999999999">
      <c r="B517" s="196"/>
      <c r="D517" s="177" t="s">
        <v>146</v>
      </c>
      <c r="E517" s="197" t="s">
        <v>1</v>
      </c>
      <c r="F517" s="198" t="s">
        <v>149</v>
      </c>
      <c r="H517" s="199">
        <v>4</v>
      </c>
      <c r="I517" s="200"/>
      <c r="L517" s="196"/>
      <c r="M517" s="201"/>
      <c r="N517" s="202"/>
      <c r="O517" s="202"/>
      <c r="P517" s="202"/>
      <c r="Q517" s="202"/>
      <c r="R517" s="202"/>
      <c r="S517" s="202"/>
      <c r="T517" s="203"/>
      <c r="AT517" s="197" t="s">
        <v>146</v>
      </c>
      <c r="AU517" s="197" t="s">
        <v>89</v>
      </c>
      <c r="AV517" s="15" t="s">
        <v>142</v>
      </c>
      <c r="AW517" s="15" t="s">
        <v>33</v>
      </c>
      <c r="AX517" s="15" t="s">
        <v>86</v>
      </c>
      <c r="AY517" s="197" t="s">
        <v>136</v>
      </c>
    </row>
    <row r="518" spans="1:65" s="2" customFormat="1" ht="16.5" customHeight="1">
      <c r="A518" s="33"/>
      <c r="B518" s="162"/>
      <c r="C518" s="163" t="s">
        <v>673</v>
      </c>
      <c r="D518" s="163" t="s">
        <v>138</v>
      </c>
      <c r="E518" s="164" t="s">
        <v>1529</v>
      </c>
      <c r="F518" s="165" t="s">
        <v>1530</v>
      </c>
      <c r="G518" s="166" t="s">
        <v>215</v>
      </c>
      <c r="H518" s="167">
        <v>31</v>
      </c>
      <c r="I518" s="168"/>
      <c r="J518" s="169">
        <f>ROUND(I518*H518,2)</f>
        <v>0</v>
      </c>
      <c r="K518" s="170"/>
      <c r="L518" s="34"/>
      <c r="M518" s="171" t="s">
        <v>1</v>
      </c>
      <c r="N518" s="172" t="s">
        <v>43</v>
      </c>
      <c r="O518" s="59"/>
      <c r="P518" s="173">
        <f>O518*H518</f>
        <v>0</v>
      </c>
      <c r="Q518" s="173">
        <v>0.04</v>
      </c>
      <c r="R518" s="173">
        <f>Q518*H518</f>
        <v>1.24</v>
      </c>
      <c r="S518" s="173">
        <v>0</v>
      </c>
      <c r="T518" s="174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75" t="s">
        <v>142</v>
      </c>
      <c r="AT518" s="175" t="s">
        <v>138</v>
      </c>
      <c r="AU518" s="175" t="s">
        <v>89</v>
      </c>
      <c r="AY518" s="18" t="s">
        <v>136</v>
      </c>
      <c r="BE518" s="176">
        <f>IF(N518="základní",J518,0)</f>
        <v>0</v>
      </c>
      <c r="BF518" s="176">
        <f>IF(N518="snížená",J518,0)</f>
        <v>0</v>
      </c>
      <c r="BG518" s="176">
        <f>IF(N518="zákl. přenesená",J518,0)</f>
        <v>0</v>
      </c>
      <c r="BH518" s="176">
        <f>IF(N518="sníž. přenesená",J518,0)</f>
        <v>0</v>
      </c>
      <c r="BI518" s="176">
        <f>IF(N518="nulová",J518,0)</f>
        <v>0</v>
      </c>
      <c r="BJ518" s="18" t="s">
        <v>86</v>
      </c>
      <c r="BK518" s="176">
        <f>ROUND(I518*H518,2)</f>
        <v>0</v>
      </c>
      <c r="BL518" s="18" t="s">
        <v>142</v>
      </c>
      <c r="BM518" s="175" t="s">
        <v>1531</v>
      </c>
    </row>
    <row r="519" spans="1:65" s="2" customFormat="1" ht="19.2">
      <c r="A519" s="33"/>
      <c r="B519" s="34"/>
      <c r="C519" s="33"/>
      <c r="D519" s="177" t="s">
        <v>144</v>
      </c>
      <c r="E519" s="33"/>
      <c r="F519" s="178" t="s">
        <v>1532</v>
      </c>
      <c r="G519" s="33"/>
      <c r="H519" s="33"/>
      <c r="I519" s="97"/>
      <c r="J519" s="33"/>
      <c r="K519" s="33"/>
      <c r="L519" s="34"/>
      <c r="M519" s="179"/>
      <c r="N519" s="180"/>
      <c r="O519" s="59"/>
      <c r="P519" s="59"/>
      <c r="Q519" s="59"/>
      <c r="R519" s="59"/>
      <c r="S519" s="59"/>
      <c r="T519" s="60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T519" s="18" t="s">
        <v>144</v>
      </c>
      <c r="AU519" s="18" t="s">
        <v>89</v>
      </c>
    </row>
    <row r="520" spans="1:65" s="13" customFormat="1" ht="10.199999999999999">
      <c r="B520" s="181"/>
      <c r="D520" s="177" t="s">
        <v>146</v>
      </c>
      <c r="E520" s="182" t="s">
        <v>1</v>
      </c>
      <c r="F520" s="183" t="s">
        <v>1533</v>
      </c>
      <c r="H520" s="182" t="s">
        <v>1</v>
      </c>
      <c r="I520" s="184"/>
      <c r="L520" s="181"/>
      <c r="M520" s="185"/>
      <c r="N520" s="186"/>
      <c r="O520" s="186"/>
      <c r="P520" s="186"/>
      <c r="Q520" s="186"/>
      <c r="R520" s="186"/>
      <c r="S520" s="186"/>
      <c r="T520" s="187"/>
      <c r="AT520" s="182" t="s">
        <v>146</v>
      </c>
      <c r="AU520" s="182" t="s">
        <v>89</v>
      </c>
      <c r="AV520" s="13" t="s">
        <v>86</v>
      </c>
      <c r="AW520" s="13" t="s">
        <v>33</v>
      </c>
      <c r="AX520" s="13" t="s">
        <v>78</v>
      </c>
      <c r="AY520" s="182" t="s">
        <v>136</v>
      </c>
    </row>
    <row r="521" spans="1:65" s="14" customFormat="1" ht="10.199999999999999">
      <c r="B521" s="188"/>
      <c r="D521" s="177" t="s">
        <v>146</v>
      </c>
      <c r="E521" s="189" t="s">
        <v>1</v>
      </c>
      <c r="F521" s="190" t="s">
        <v>982</v>
      </c>
      <c r="H521" s="191">
        <v>31</v>
      </c>
      <c r="I521" s="192"/>
      <c r="L521" s="188"/>
      <c r="M521" s="193"/>
      <c r="N521" s="194"/>
      <c r="O521" s="194"/>
      <c r="P521" s="194"/>
      <c r="Q521" s="194"/>
      <c r="R521" s="194"/>
      <c r="S521" s="194"/>
      <c r="T521" s="195"/>
      <c r="AT521" s="189" t="s">
        <v>146</v>
      </c>
      <c r="AU521" s="189" t="s">
        <v>89</v>
      </c>
      <c r="AV521" s="14" t="s">
        <v>89</v>
      </c>
      <c r="AW521" s="14" t="s">
        <v>33</v>
      </c>
      <c r="AX521" s="14" t="s">
        <v>78</v>
      </c>
      <c r="AY521" s="189" t="s">
        <v>136</v>
      </c>
    </row>
    <row r="522" spans="1:65" s="15" customFormat="1" ht="10.199999999999999">
      <c r="B522" s="196"/>
      <c r="D522" s="177" t="s">
        <v>146</v>
      </c>
      <c r="E522" s="197" t="s">
        <v>1</v>
      </c>
      <c r="F522" s="198" t="s">
        <v>149</v>
      </c>
      <c r="H522" s="199">
        <v>31</v>
      </c>
      <c r="I522" s="200"/>
      <c r="L522" s="196"/>
      <c r="M522" s="201"/>
      <c r="N522" s="202"/>
      <c r="O522" s="202"/>
      <c r="P522" s="202"/>
      <c r="Q522" s="202"/>
      <c r="R522" s="202"/>
      <c r="S522" s="202"/>
      <c r="T522" s="203"/>
      <c r="AT522" s="197" t="s">
        <v>146</v>
      </c>
      <c r="AU522" s="197" t="s">
        <v>89</v>
      </c>
      <c r="AV522" s="15" t="s">
        <v>142</v>
      </c>
      <c r="AW522" s="15" t="s">
        <v>33</v>
      </c>
      <c r="AX522" s="15" t="s">
        <v>86</v>
      </c>
      <c r="AY522" s="197" t="s">
        <v>136</v>
      </c>
    </row>
    <row r="523" spans="1:65" s="2" customFormat="1" ht="16.5" customHeight="1">
      <c r="A523" s="33"/>
      <c r="B523" s="162"/>
      <c r="C523" s="163" t="s">
        <v>678</v>
      </c>
      <c r="D523" s="163" t="s">
        <v>138</v>
      </c>
      <c r="E523" s="164" t="s">
        <v>1534</v>
      </c>
      <c r="F523" s="165" t="s">
        <v>1535</v>
      </c>
      <c r="G523" s="166" t="s">
        <v>215</v>
      </c>
      <c r="H523" s="167">
        <v>31</v>
      </c>
      <c r="I523" s="168"/>
      <c r="J523" s="169">
        <f>ROUND(I523*H523,2)</f>
        <v>0</v>
      </c>
      <c r="K523" s="170"/>
      <c r="L523" s="34"/>
      <c r="M523" s="171" t="s">
        <v>1</v>
      </c>
      <c r="N523" s="172" t="s">
        <v>43</v>
      </c>
      <c r="O523" s="59"/>
      <c r="P523" s="173">
        <f>O523*H523</f>
        <v>0</v>
      </c>
      <c r="Q523" s="173">
        <v>6.1999999999999998E-3</v>
      </c>
      <c r="R523" s="173">
        <f>Q523*H523</f>
        <v>0.19219999999999998</v>
      </c>
      <c r="S523" s="173">
        <v>0</v>
      </c>
      <c r="T523" s="174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75" t="s">
        <v>142</v>
      </c>
      <c r="AT523" s="175" t="s">
        <v>138</v>
      </c>
      <c r="AU523" s="175" t="s">
        <v>89</v>
      </c>
      <c r="AY523" s="18" t="s">
        <v>136</v>
      </c>
      <c r="BE523" s="176">
        <f>IF(N523="základní",J523,0)</f>
        <v>0</v>
      </c>
      <c r="BF523" s="176">
        <f>IF(N523="snížená",J523,0)</f>
        <v>0</v>
      </c>
      <c r="BG523" s="176">
        <f>IF(N523="zákl. přenesená",J523,0)</f>
        <v>0</v>
      </c>
      <c r="BH523" s="176">
        <f>IF(N523="sníž. přenesená",J523,0)</f>
        <v>0</v>
      </c>
      <c r="BI523" s="176">
        <f>IF(N523="nulová",J523,0)</f>
        <v>0</v>
      </c>
      <c r="BJ523" s="18" t="s">
        <v>86</v>
      </c>
      <c r="BK523" s="176">
        <f>ROUND(I523*H523,2)</f>
        <v>0</v>
      </c>
      <c r="BL523" s="18" t="s">
        <v>142</v>
      </c>
      <c r="BM523" s="175" t="s">
        <v>1536</v>
      </c>
    </row>
    <row r="524" spans="1:65" s="2" customFormat="1" ht="19.2">
      <c r="A524" s="33"/>
      <c r="B524" s="34"/>
      <c r="C524" s="33"/>
      <c r="D524" s="177" t="s">
        <v>144</v>
      </c>
      <c r="E524" s="33"/>
      <c r="F524" s="178" t="s">
        <v>1537</v>
      </c>
      <c r="G524" s="33"/>
      <c r="H524" s="33"/>
      <c r="I524" s="97"/>
      <c r="J524" s="33"/>
      <c r="K524" s="33"/>
      <c r="L524" s="34"/>
      <c r="M524" s="179"/>
      <c r="N524" s="180"/>
      <c r="O524" s="59"/>
      <c r="P524" s="59"/>
      <c r="Q524" s="59"/>
      <c r="R524" s="59"/>
      <c r="S524" s="59"/>
      <c r="T524" s="60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T524" s="18" t="s">
        <v>144</v>
      </c>
      <c r="AU524" s="18" t="s">
        <v>89</v>
      </c>
    </row>
    <row r="525" spans="1:65" s="13" customFormat="1" ht="10.199999999999999">
      <c r="B525" s="181"/>
      <c r="D525" s="177" t="s">
        <v>146</v>
      </c>
      <c r="E525" s="182" t="s">
        <v>1</v>
      </c>
      <c r="F525" s="183" t="s">
        <v>1533</v>
      </c>
      <c r="H525" s="182" t="s">
        <v>1</v>
      </c>
      <c r="I525" s="184"/>
      <c r="L525" s="181"/>
      <c r="M525" s="185"/>
      <c r="N525" s="186"/>
      <c r="O525" s="186"/>
      <c r="P525" s="186"/>
      <c r="Q525" s="186"/>
      <c r="R525" s="186"/>
      <c r="S525" s="186"/>
      <c r="T525" s="187"/>
      <c r="AT525" s="182" t="s">
        <v>146</v>
      </c>
      <c r="AU525" s="182" t="s">
        <v>89</v>
      </c>
      <c r="AV525" s="13" t="s">
        <v>86</v>
      </c>
      <c r="AW525" s="13" t="s">
        <v>33</v>
      </c>
      <c r="AX525" s="13" t="s">
        <v>78</v>
      </c>
      <c r="AY525" s="182" t="s">
        <v>136</v>
      </c>
    </row>
    <row r="526" spans="1:65" s="14" customFormat="1" ht="10.199999999999999">
      <c r="B526" s="188"/>
      <c r="D526" s="177" t="s">
        <v>146</v>
      </c>
      <c r="E526" s="189" t="s">
        <v>1</v>
      </c>
      <c r="F526" s="190" t="s">
        <v>982</v>
      </c>
      <c r="H526" s="191">
        <v>31</v>
      </c>
      <c r="I526" s="192"/>
      <c r="L526" s="188"/>
      <c r="M526" s="193"/>
      <c r="N526" s="194"/>
      <c r="O526" s="194"/>
      <c r="P526" s="194"/>
      <c r="Q526" s="194"/>
      <c r="R526" s="194"/>
      <c r="S526" s="194"/>
      <c r="T526" s="195"/>
      <c r="AT526" s="189" t="s">
        <v>146</v>
      </c>
      <c r="AU526" s="189" t="s">
        <v>89</v>
      </c>
      <c r="AV526" s="14" t="s">
        <v>89</v>
      </c>
      <c r="AW526" s="14" t="s">
        <v>33</v>
      </c>
      <c r="AX526" s="14" t="s">
        <v>78</v>
      </c>
      <c r="AY526" s="189" t="s">
        <v>136</v>
      </c>
    </row>
    <row r="527" spans="1:65" s="15" customFormat="1" ht="10.199999999999999">
      <c r="B527" s="196"/>
      <c r="D527" s="177" t="s">
        <v>146</v>
      </c>
      <c r="E527" s="197" t="s">
        <v>1</v>
      </c>
      <c r="F527" s="198" t="s">
        <v>149</v>
      </c>
      <c r="H527" s="199">
        <v>31</v>
      </c>
      <c r="I527" s="200"/>
      <c r="L527" s="196"/>
      <c r="M527" s="201"/>
      <c r="N527" s="202"/>
      <c r="O527" s="202"/>
      <c r="P527" s="202"/>
      <c r="Q527" s="202"/>
      <c r="R527" s="202"/>
      <c r="S527" s="202"/>
      <c r="T527" s="203"/>
      <c r="AT527" s="197" t="s">
        <v>146</v>
      </c>
      <c r="AU527" s="197" t="s">
        <v>89</v>
      </c>
      <c r="AV527" s="15" t="s">
        <v>142</v>
      </c>
      <c r="AW527" s="15" t="s">
        <v>33</v>
      </c>
      <c r="AX527" s="15" t="s">
        <v>86</v>
      </c>
      <c r="AY527" s="197" t="s">
        <v>136</v>
      </c>
    </row>
    <row r="528" spans="1:65" s="2" customFormat="1" ht="16.5" customHeight="1">
      <c r="A528" s="33"/>
      <c r="B528" s="162"/>
      <c r="C528" s="163" t="s">
        <v>683</v>
      </c>
      <c r="D528" s="163" t="s">
        <v>138</v>
      </c>
      <c r="E528" s="164" t="s">
        <v>1538</v>
      </c>
      <c r="F528" s="165" t="s">
        <v>1539</v>
      </c>
      <c r="G528" s="166" t="s">
        <v>215</v>
      </c>
      <c r="H528" s="167">
        <v>32</v>
      </c>
      <c r="I528" s="168"/>
      <c r="J528" s="169">
        <f>ROUND(I528*H528,2)</f>
        <v>0</v>
      </c>
      <c r="K528" s="170"/>
      <c r="L528" s="34"/>
      <c r="M528" s="171" t="s">
        <v>1</v>
      </c>
      <c r="N528" s="172" t="s">
        <v>43</v>
      </c>
      <c r="O528" s="59"/>
      <c r="P528" s="173">
        <f>O528*H528</f>
        <v>0</v>
      </c>
      <c r="Q528" s="173">
        <v>3.62E-3</v>
      </c>
      <c r="R528" s="173">
        <f>Q528*H528</f>
        <v>0.11584</v>
      </c>
      <c r="S528" s="173">
        <v>0</v>
      </c>
      <c r="T528" s="174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75" t="s">
        <v>142</v>
      </c>
      <c r="AT528" s="175" t="s">
        <v>138</v>
      </c>
      <c r="AU528" s="175" t="s">
        <v>89</v>
      </c>
      <c r="AY528" s="18" t="s">
        <v>136</v>
      </c>
      <c r="BE528" s="176">
        <f>IF(N528="základní",J528,0)</f>
        <v>0</v>
      </c>
      <c r="BF528" s="176">
        <f>IF(N528="snížená",J528,0)</f>
        <v>0</v>
      </c>
      <c r="BG528" s="176">
        <f>IF(N528="zákl. přenesená",J528,0)</f>
        <v>0</v>
      </c>
      <c r="BH528" s="176">
        <f>IF(N528="sníž. přenesená",J528,0)</f>
        <v>0</v>
      </c>
      <c r="BI528" s="176">
        <f>IF(N528="nulová",J528,0)</f>
        <v>0</v>
      </c>
      <c r="BJ528" s="18" t="s">
        <v>86</v>
      </c>
      <c r="BK528" s="176">
        <f>ROUND(I528*H528,2)</f>
        <v>0</v>
      </c>
      <c r="BL528" s="18" t="s">
        <v>142</v>
      </c>
      <c r="BM528" s="175" t="s">
        <v>1540</v>
      </c>
    </row>
    <row r="529" spans="1:65" s="2" customFormat="1" ht="19.2">
      <c r="A529" s="33"/>
      <c r="B529" s="34"/>
      <c r="C529" s="33"/>
      <c r="D529" s="177" t="s">
        <v>144</v>
      </c>
      <c r="E529" s="33"/>
      <c r="F529" s="178" t="s">
        <v>1541</v>
      </c>
      <c r="G529" s="33"/>
      <c r="H529" s="33"/>
      <c r="I529" s="97"/>
      <c r="J529" s="33"/>
      <c r="K529" s="33"/>
      <c r="L529" s="34"/>
      <c r="M529" s="179"/>
      <c r="N529" s="180"/>
      <c r="O529" s="59"/>
      <c r="P529" s="59"/>
      <c r="Q529" s="59"/>
      <c r="R529" s="59"/>
      <c r="S529" s="59"/>
      <c r="T529" s="60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T529" s="18" t="s">
        <v>144</v>
      </c>
      <c r="AU529" s="18" t="s">
        <v>89</v>
      </c>
    </row>
    <row r="530" spans="1:65" s="13" customFormat="1" ht="10.199999999999999">
      <c r="B530" s="181"/>
      <c r="D530" s="177" t="s">
        <v>146</v>
      </c>
      <c r="E530" s="182" t="s">
        <v>1</v>
      </c>
      <c r="F530" s="183" t="s">
        <v>1542</v>
      </c>
      <c r="H530" s="182" t="s">
        <v>1</v>
      </c>
      <c r="I530" s="184"/>
      <c r="L530" s="181"/>
      <c r="M530" s="185"/>
      <c r="N530" s="186"/>
      <c r="O530" s="186"/>
      <c r="P530" s="186"/>
      <c r="Q530" s="186"/>
      <c r="R530" s="186"/>
      <c r="S530" s="186"/>
      <c r="T530" s="187"/>
      <c r="AT530" s="182" t="s">
        <v>146</v>
      </c>
      <c r="AU530" s="182" t="s">
        <v>89</v>
      </c>
      <c r="AV530" s="13" t="s">
        <v>86</v>
      </c>
      <c r="AW530" s="13" t="s">
        <v>33</v>
      </c>
      <c r="AX530" s="13" t="s">
        <v>78</v>
      </c>
      <c r="AY530" s="182" t="s">
        <v>136</v>
      </c>
    </row>
    <row r="531" spans="1:65" s="14" customFormat="1" ht="10.199999999999999">
      <c r="B531" s="188"/>
      <c r="D531" s="177" t="s">
        <v>146</v>
      </c>
      <c r="E531" s="189" t="s">
        <v>1</v>
      </c>
      <c r="F531" s="190" t="s">
        <v>1543</v>
      </c>
      <c r="H531" s="191">
        <v>32</v>
      </c>
      <c r="I531" s="192"/>
      <c r="L531" s="188"/>
      <c r="M531" s="193"/>
      <c r="N531" s="194"/>
      <c r="O531" s="194"/>
      <c r="P531" s="194"/>
      <c r="Q531" s="194"/>
      <c r="R531" s="194"/>
      <c r="S531" s="194"/>
      <c r="T531" s="195"/>
      <c r="AT531" s="189" t="s">
        <v>146</v>
      </c>
      <c r="AU531" s="189" t="s">
        <v>89</v>
      </c>
      <c r="AV531" s="14" t="s">
        <v>89</v>
      </c>
      <c r="AW531" s="14" t="s">
        <v>33</v>
      </c>
      <c r="AX531" s="14" t="s">
        <v>78</v>
      </c>
      <c r="AY531" s="189" t="s">
        <v>136</v>
      </c>
    </row>
    <row r="532" spans="1:65" s="15" customFormat="1" ht="10.199999999999999">
      <c r="B532" s="196"/>
      <c r="D532" s="177" t="s">
        <v>146</v>
      </c>
      <c r="E532" s="197" t="s">
        <v>1</v>
      </c>
      <c r="F532" s="198" t="s">
        <v>149</v>
      </c>
      <c r="H532" s="199">
        <v>32</v>
      </c>
      <c r="I532" s="200"/>
      <c r="L532" s="196"/>
      <c r="M532" s="201"/>
      <c r="N532" s="202"/>
      <c r="O532" s="202"/>
      <c r="P532" s="202"/>
      <c r="Q532" s="202"/>
      <c r="R532" s="202"/>
      <c r="S532" s="202"/>
      <c r="T532" s="203"/>
      <c r="AT532" s="197" t="s">
        <v>146</v>
      </c>
      <c r="AU532" s="197" t="s">
        <v>89</v>
      </c>
      <c r="AV532" s="15" t="s">
        <v>142</v>
      </c>
      <c r="AW532" s="15" t="s">
        <v>33</v>
      </c>
      <c r="AX532" s="15" t="s">
        <v>86</v>
      </c>
      <c r="AY532" s="197" t="s">
        <v>136</v>
      </c>
    </row>
    <row r="533" spans="1:65" s="2" customFormat="1" ht="16.5" customHeight="1">
      <c r="A533" s="33"/>
      <c r="B533" s="162"/>
      <c r="C533" s="163" t="s">
        <v>687</v>
      </c>
      <c r="D533" s="163" t="s">
        <v>138</v>
      </c>
      <c r="E533" s="164" t="s">
        <v>1544</v>
      </c>
      <c r="F533" s="165" t="s">
        <v>1545</v>
      </c>
      <c r="G533" s="166" t="s">
        <v>215</v>
      </c>
      <c r="H533" s="167">
        <v>31</v>
      </c>
      <c r="I533" s="168"/>
      <c r="J533" s="169">
        <f>ROUND(I533*H533,2)</f>
        <v>0</v>
      </c>
      <c r="K533" s="170"/>
      <c r="L533" s="34"/>
      <c r="M533" s="171" t="s">
        <v>1</v>
      </c>
      <c r="N533" s="172" t="s">
        <v>43</v>
      </c>
      <c r="O533" s="59"/>
      <c r="P533" s="173">
        <f>O533*H533</f>
        <v>0</v>
      </c>
      <c r="Q533" s="173">
        <v>0</v>
      </c>
      <c r="R533" s="173">
        <f>Q533*H533</f>
        <v>0</v>
      </c>
      <c r="S533" s="173">
        <v>0</v>
      </c>
      <c r="T533" s="174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75" t="s">
        <v>142</v>
      </c>
      <c r="AT533" s="175" t="s">
        <v>138</v>
      </c>
      <c r="AU533" s="175" t="s">
        <v>89</v>
      </c>
      <c r="AY533" s="18" t="s">
        <v>136</v>
      </c>
      <c r="BE533" s="176">
        <f>IF(N533="základní",J533,0)</f>
        <v>0</v>
      </c>
      <c r="BF533" s="176">
        <f>IF(N533="snížená",J533,0)</f>
        <v>0</v>
      </c>
      <c r="BG533" s="176">
        <f>IF(N533="zákl. přenesená",J533,0)</f>
        <v>0</v>
      </c>
      <c r="BH533" s="176">
        <f>IF(N533="sníž. přenesená",J533,0)</f>
        <v>0</v>
      </c>
      <c r="BI533" s="176">
        <f>IF(N533="nulová",J533,0)</f>
        <v>0</v>
      </c>
      <c r="BJ533" s="18" t="s">
        <v>86</v>
      </c>
      <c r="BK533" s="176">
        <f>ROUND(I533*H533,2)</f>
        <v>0</v>
      </c>
      <c r="BL533" s="18" t="s">
        <v>142</v>
      </c>
      <c r="BM533" s="175" t="s">
        <v>1546</v>
      </c>
    </row>
    <row r="534" spans="1:65" s="2" customFormat="1" ht="19.2">
      <c r="A534" s="33"/>
      <c r="B534" s="34"/>
      <c r="C534" s="33"/>
      <c r="D534" s="177" t="s">
        <v>144</v>
      </c>
      <c r="E534" s="33"/>
      <c r="F534" s="178" t="s">
        <v>1547</v>
      </c>
      <c r="G534" s="33"/>
      <c r="H534" s="33"/>
      <c r="I534" s="97"/>
      <c r="J534" s="33"/>
      <c r="K534" s="33"/>
      <c r="L534" s="34"/>
      <c r="M534" s="179"/>
      <c r="N534" s="180"/>
      <c r="O534" s="59"/>
      <c r="P534" s="59"/>
      <c r="Q534" s="59"/>
      <c r="R534" s="59"/>
      <c r="S534" s="59"/>
      <c r="T534" s="60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T534" s="18" t="s">
        <v>144</v>
      </c>
      <c r="AU534" s="18" t="s">
        <v>89</v>
      </c>
    </row>
    <row r="535" spans="1:65" s="13" customFormat="1" ht="10.199999999999999">
      <c r="B535" s="181"/>
      <c r="D535" s="177" t="s">
        <v>146</v>
      </c>
      <c r="E535" s="182" t="s">
        <v>1</v>
      </c>
      <c r="F535" s="183" t="s">
        <v>1533</v>
      </c>
      <c r="H535" s="182" t="s">
        <v>1</v>
      </c>
      <c r="I535" s="184"/>
      <c r="L535" s="181"/>
      <c r="M535" s="185"/>
      <c r="N535" s="186"/>
      <c r="O535" s="186"/>
      <c r="P535" s="186"/>
      <c r="Q535" s="186"/>
      <c r="R535" s="186"/>
      <c r="S535" s="186"/>
      <c r="T535" s="187"/>
      <c r="AT535" s="182" t="s">
        <v>146</v>
      </c>
      <c r="AU535" s="182" t="s">
        <v>89</v>
      </c>
      <c r="AV535" s="13" t="s">
        <v>86</v>
      </c>
      <c r="AW535" s="13" t="s">
        <v>33</v>
      </c>
      <c r="AX535" s="13" t="s">
        <v>78</v>
      </c>
      <c r="AY535" s="182" t="s">
        <v>136</v>
      </c>
    </row>
    <row r="536" spans="1:65" s="14" customFormat="1" ht="10.199999999999999">
      <c r="B536" s="188"/>
      <c r="D536" s="177" t="s">
        <v>146</v>
      </c>
      <c r="E536" s="189" t="s">
        <v>1</v>
      </c>
      <c r="F536" s="190" t="s">
        <v>982</v>
      </c>
      <c r="H536" s="191">
        <v>31</v>
      </c>
      <c r="I536" s="192"/>
      <c r="L536" s="188"/>
      <c r="M536" s="193"/>
      <c r="N536" s="194"/>
      <c r="O536" s="194"/>
      <c r="P536" s="194"/>
      <c r="Q536" s="194"/>
      <c r="R536" s="194"/>
      <c r="S536" s="194"/>
      <c r="T536" s="195"/>
      <c r="AT536" s="189" t="s">
        <v>146</v>
      </c>
      <c r="AU536" s="189" t="s">
        <v>89</v>
      </c>
      <c r="AV536" s="14" t="s">
        <v>89</v>
      </c>
      <c r="AW536" s="14" t="s">
        <v>33</v>
      </c>
      <c r="AX536" s="14" t="s">
        <v>78</v>
      </c>
      <c r="AY536" s="189" t="s">
        <v>136</v>
      </c>
    </row>
    <row r="537" spans="1:65" s="15" customFormat="1" ht="10.199999999999999">
      <c r="B537" s="196"/>
      <c r="D537" s="177" t="s">
        <v>146</v>
      </c>
      <c r="E537" s="197" t="s">
        <v>1</v>
      </c>
      <c r="F537" s="198" t="s">
        <v>149</v>
      </c>
      <c r="H537" s="199">
        <v>31</v>
      </c>
      <c r="I537" s="200"/>
      <c r="L537" s="196"/>
      <c r="M537" s="201"/>
      <c r="N537" s="202"/>
      <c r="O537" s="202"/>
      <c r="P537" s="202"/>
      <c r="Q537" s="202"/>
      <c r="R537" s="202"/>
      <c r="S537" s="202"/>
      <c r="T537" s="203"/>
      <c r="AT537" s="197" t="s">
        <v>146</v>
      </c>
      <c r="AU537" s="197" t="s">
        <v>89</v>
      </c>
      <c r="AV537" s="15" t="s">
        <v>142</v>
      </c>
      <c r="AW537" s="15" t="s">
        <v>33</v>
      </c>
      <c r="AX537" s="15" t="s">
        <v>86</v>
      </c>
      <c r="AY537" s="197" t="s">
        <v>136</v>
      </c>
    </row>
    <row r="538" spans="1:65" s="2" customFormat="1" ht="16.5" customHeight="1">
      <c r="A538" s="33"/>
      <c r="B538" s="162"/>
      <c r="C538" s="163" t="s">
        <v>691</v>
      </c>
      <c r="D538" s="163" t="s">
        <v>138</v>
      </c>
      <c r="E538" s="164" t="s">
        <v>1548</v>
      </c>
      <c r="F538" s="165" t="s">
        <v>1549</v>
      </c>
      <c r="G538" s="166" t="s">
        <v>215</v>
      </c>
      <c r="H538" s="167">
        <v>1</v>
      </c>
      <c r="I538" s="168"/>
      <c r="J538" s="169">
        <f>ROUND(I538*H538,2)</f>
        <v>0</v>
      </c>
      <c r="K538" s="170"/>
      <c r="L538" s="34"/>
      <c r="M538" s="171" t="s">
        <v>1</v>
      </c>
      <c r="N538" s="172" t="s">
        <v>43</v>
      </c>
      <c r="O538" s="59"/>
      <c r="P538" s="173">
        <f>O538*H538</f>
        <v>0</v>
      </c>
      <c r="Q538" s="173">
        <v>3.5349999999999999E-2</v>
      </c>
      <c r="R538" s="173">
        <f>Q538*H538</f>
        <v>3.5349999999999999E-2</v>
      </c>
      <c r="S538" s="173">
        <v>0</v>
      </c>
      <c r="T538" s="174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75" t="s">
        <v>142</v>
      </c>
      <c r="AT538" s="175" t="s">
        <v>138</v>
      </c>
      <c r="AU538" s="175" t="s">
        <v>89</v>
      </c>
      <c r="AY538" s="18" t="s">
        <v>136</v>
      </c>
      <c r="BE538" s="176">
        <f>IF(N538="základní",J538,0)</f>
        <v>0</v>
      </c>
      <c r="BF538" s="176">
        <f>IF(N538="snížená",J538,0)</f>
        <v>0</v>
      </c>
      <c r="BG538" s="176">
        <f>IF(N538="zákl. přenesená",J538,0)</f>
        <v>0</v>
      </c>
      <c r="BH538" s="176">
        <f>IF(N538="sníž. přenesená",J538,0)</f>
        <v>0</v>
      </c>
      <c r="BI538" s="176">
        <f>IF(N538="nulová",J538,0)</f>
        <v>0</v>
      </c>
      <c r="BJ538" s="18" t="s">
        <v>86</v>
      </c>
      <c r="BK538" s="176">
        <f>ROUND(I538*H538,2)</f>
        <v>0</v>
      </c>
      <c r="BL538" s="18" t="s">
        <v>142</v>
      </c>
      <c r="BM538" s="175" t="s">
        <v>1550</v>
      </c>
    </row>
    <row r="539" spans="1:65" s="2" customFormat="1" ht="19.2">
      <c r="A539" s="33"/>
      <c r="B539" s="34"/>
      <c r="C539" s="33"/>
      <c r="D539" s="177" t="s">
        <v>144</v>
      </c>
      <c r="E539" s="33"/>
      <c r="F539" s="178" t="s">
        <v>1551</v>
      </c>
      <c r="G539" s="33"/>
      <c r="H539" s="33"/>
      <c r="I539" s="97"/>
      <c r="J539" s="33"/>
      <c r="K539" s="33"/>
      <c r="L539" s="34"/>
      <c r="M539" s="179"/>
      <c r="N539" s="180"/>
      <c r="O539" s="59"/>
      <c r="P539" s="59"/>
      <c r="Q539" s="59"/>
      <c r="R539" s="59"/>
      <c r="S539" s="59"/>
      <c r="T539" s="60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T539" s="18" t="s">
        <v>144</v>
      </c>
      <c r="AU539" s="18" t="s">
        <v>89</v>
      </c>
    </row>
    <row r="540" spans="1:65" s="13" customFormat="1" ht="10.199999999999999">
      <c r="B540" s="181"/>
      <c r="D540" s="177" t="s">
        <v>146</v>
      </c>
      <c r="E540" s="182" t="s">
        <v>1</v>
      </c>
      <c r="F540" s="183" t="s">
        <v>1516</v>
      </c>
      <c r="H540" s="182" t="s">
        <v>1</v>
      </c>
      <c r="I540" s="184"/>
      <c r="L540" s="181"/>
      <c r="M540" s="185"/>
      <c r="N540" s="186"/>
      <c r="O540" s="186"/>
      <c r="P540" s="186"/>
      <c r="Q540" s="186"/>
      <c r="R540" s="186"/>
      <c r="S540" s="186"/>
      <c r="T540" s="187"/>
      <c r="AT540" s="182" t="s">
        <v>146</v>
      </c>
      <c r="AU540" s="182" t="s">
        <v>89</v>
      </c>
      <c r="AV540" s="13" t="s">
        <v>86</v>
      </c>
      <c r="AW540" s="13" t="s">
        <v>33</v>
      </c>
      <c r="AX540" s="13" t="s">
        <v>78</v>
      </c>
      <c r="AY540" s="182" t="s">
        <v>136</v>
      </c>
    </row>
    <row r="541" spans="1:65" s="14" customFormat="1" ht="10.199999999999999">
      <c r="B541" s="188"/>
      <c r="D541" s="177" t="s">
        <v>146</v>
      </c>
      <c r="E541" s="189" t="s">
        <v>1</v>
      </c>
      <c r="F541" s="190" t="s">
        <v>608</v>
      </c>
      <c r="H541" s="191">
        <v>1</v>
      </c>
      <c r="I541" s="192"/>
      <c r="L541" s="188"/>
      <c r="M541" s="193"/>
      <c r="N541" s="194"/>
      <c r="O541" s="194"/>
      <c r="P541" s="194"/>
      <c r="Q541" s="194"/>
      <c r="R541" s="194"/>
      <c r="S541" s="194"/>
      <c r="T541" s="195"/>
      <c r="AT541" s="189" t="s">
        <v>146</v>
      </c>
      <c r="AU541" s="189" t="s">
        <v>89</v>
      </c>
      <c r="AV541" s="14" t="s">
        <v>89</v>
      </c>
      <c r="AW541" s="14" t="s">
        <v>33</v>
      </c>
      <c r="AX541" s="14" t="s">
        <v>78</v>
      </c>
      <c r="AY541" s="189" t="s">
        <v>136</v>
      </c>
    </row>
    <row r="542" spans="1:65" s="15" customFormat="1" ht="10.199999999999999">
      <c r="B542" s="196"/>
      <c r="D542" s="177" t="s">
        <v>146</v>
      </c>
      <c r="E542" s="197" t="s">
        <v>1</v>
      </c>
      <c r="F542" s="198" t="s">
        <v>149</v>
      </c>
      <c r="H542" s="199">
        <v>1</v>
      </c>
      <c r="I542" s="200"/>
      <c r="L542" s="196"/>
      <c r="M542" s="201"/>
      <c r="N542" s="202"/>
      <c r="O542" s="202"/>
      <c r="P542" s="202"/>
      <c r="Q542" s="202"/>
      <c r="R542" s="202"/>
      <c r="S542" s="202"/>
      <c r="T542" s="203"/>
      <c r="AT542" s="197" t="s">
        <v>146</v>
      </c>
      <c r="AU542" s="197" t="s">
        <v>89</v>
      </c>
      <c r="AV542" s="15" t="s">
        <v>142</v>
      </c>
      <c r="AW542" s="15" t="s">
        <v>33</v>
      </c>
      <c r="AX542" s="15" t="s">
        <v>86</v>
      </c>
      <c r="AY542" s="197" t="s">
        <v>136</v>
      </c>
    </row>
    <row r="543" spans="1:65" s="2" customFormat="1" ht="16.5" customHeight="1">
      <c r="A543" s="33"/>
      <c r="B543" s="162"/>
      <c r="C543" s="163" t="s">
        <v>696</v>
      </c>
      <c r="D543" s="163" t="s">
        <v>138</v>
      </c>
      <c r="E543" s="164" t="s">
        <v>1552</v>
      </c>
      <c r="F543" s="165" t="s">
        <v>1553</v>
      </c>
      <c r="G543" s="166" t="s">
        <v>215</v>
      </c>
      <c r="H543" s="167">
        <v>31</v>
      </c>
      <c r="I543" s="168"/>
      <c r="J543" s="169">
        <f>ROUND(I543*H543,2)</f>
        <v>0</v>
      </c>
      <c r="K543" s="170"/>
      <c r="L543" s="34"/>
      <c r="M543" s="171" t="s">
        <v>1</v>
      </c>
      <c r="N543" s="172" t="s">
        <v>43</v>
      </c>
      <c r="O543" s="59"/>
      <c r="P543" s="173">
        <f>O543*H543</f>
        <v>0</v>
      </c>
      <c r="Q543" s="173">
        <v>3.8379999999999997E-2</v>
      </c>
      <c r="R543" s="173">
        <f>Q543*H543</f>
        <v>1.1897799999999998</v>
      </c>
      <c r="S543" s="173">
        <v>0</v>
      </c>
      <c r="T543" s="174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75" t="s">
        <v>142</v>
      </c>
      <c r="AT543" s="175" t="s">
        <v>138</v>
      </c>
      <c r="AU543" s="175" t="s">
        <v>89</v>
      </c>
      <c r="AY543" s="18" t="s">
        <v>136</v>
      </c>
      <c r="BE543" s="176">
        <f>IF(N543="základní",J543,0)</f>
        <v>0</v>
      </c>
      <c r="BF543" s="176">
        <f>IF(N543="snížená",J543,0)</f>
        <v>0</v>
      </c>
      <c r="BG543" s="176">
        <f>IF(N543="zákl. přenesená",J543,0)</f>
        <v>0</v>
      </c>
      <c r="BH543" s="176">
        <f>IF(N543="sníž. přenesená",J543,0)</f>
        <v>0</v>
      </c>
      <c r="BI543" s="176">
        <f>IF(N543="nulová",J543,0)</f>
        <v>0</v>
      </c>
      <c r="BJ543" s="18" t="s">
        <v>86</v>
      </c>
      <c r="BK543" s="176">
        <f>ROUND(I543*H543,2)</f>
        <v>0</v>
      </c>
      <c r="BL543" s="18" t="s">
        <v>142</v>
      </c>
      <c r="BM543" s="175" t="s">
        <v>1554</v>
      </c>
    </row>
    <row r="544" spans="1:65" s="2" customFormat="1" ht="19.2">
      <c r="A544" s="33"/>
      <c r="B544" s="34"/>
      <c r="C544" s="33"/>
      <c r="D544" s="177" t="s">
        <v>144</v>
      </c>
      <c r="E544" s="33"/>
      <c r="F544" s="178" t="s">
        <v>1555</v>
      </c>
      <c r="G544" s="33"/>
      <c r="H544" s="33"/>
      <c r="I544" s="97"/>
      <c r="J544" s="33"/>
      <c r="K544" s="33"/>
      <c r="L544" s="34"/>
      <c r="M544" s="179"/>
      <c r="N544" s="180"/>
      <c r="O544" s="59"/>
      <c r="P544" s="59"/>
      <c r="Q544" s="59"/>
      <c r="R544" s="59"/>
      <c r="S544" s="59"/>
      <c r="T544" s="60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T544" s="18" t="s">
        <v>144</v>
      </c>
      <c r="AU544" s="18" t="s">
        <v>89</v>
      </c>
    </row>
    <row r="545" spans="1:65" s="13" customFormat="1" ht="10.199999999999999">
      <c r="B545" s="181"/>
      <c r="D545" s="177" t="s">
        <v>146</v>
      </c>
      <c r="E545" s="182" t="s">
        <v>1</v>
      </c>
      <c r="F545" s="183" t="s">
        <v>1533</v>
      </c>
      <c r="H545" s="182" t="s">
        <v>1</v>
      </c>
      <c r="I545" s="184"/>
      <c r="L545" s="181"/>
      <c r="M545" s="185"/>
      <c r="N545" s="186"/>
      <c r="O545" s="186"/>
      <c r="P545" s="186"/>
      <c r="Q545" s="186"/>
      <c r="R545" s="186"/>
      <c r="S545" s="186"/>
      <c r="T545" s="187"/>
      <c r="AT545" s="182" t="s">
        <v>146</v>
      </c>
      <c r="AU545" s="182" t="s">
        <v>89</v>
      </c>
      <c r="AV545" s="13" t="s">
        <v>86</v>
      </c>
      <c r="AW545" s="13" t="s">
        <v>33</v>
      </c>
      <c r="AX545" s="13" t="s">
        <v>78</v>
      </c>
      <c r="AY545" s="182" t="s">
        <v>136</v>
      </c>
    </row>
    <row r="546" spans="1:65" s="14" customFormat="1" ht="10.199999999999999">
      <c r="B546" s="188"/>
      <c r="D546" s="177" t="s">
        <v>146</v>
      </c>
      <c r="E546" s="189" t="s">
        <v>1</v>
      </c>
      <c r="F546" s="190" t="s">
        <v>982</v>
      </c>
      <c r="H546" s="191">
        <v>31</v>
      </c>
      <c r="I546" s="192"/>
      <c r="L546" s="188"/>
      <c r="M546" s="193"/>
      <c r="N546" s="194"/>
      <c r="O546" s="194"/>
      <c r="P546" s="194"/>
      <c r="Q546" s="194"/>
      <c r="R546" s="194"/>
      <c r="S546" s="194"/>
      <c r="T546" s="195"/>
      <c r="AT546" s="189" t="s">
        <v>146</v>
      </c>
      <c r="AU546" s="189" t="s">
        <v>89</v>
      </c>
      <c r="AV546" s="14" t="s">
        <v>89</v>
      </c>
      <c r="AW546" s="14" t="s">
        <v>33</v>
      </c>
      <c r="AX546" s="14" t="s">
        <v>78</v>
      </c>
      <c r="AY546" s="189" t="s">
        <v>136</v>
      </c>
    </row>
    <row r="547" spans="1:65" s="15" customFormat="1" ht="10.199999999999999">
      <c r="B547" s="196"/>
      <c r="D547" s="177" t="s">
        <v>146</v>
      </c>
      <c r="E547" s="197" t="s">
        <v>1</v>
      </c>
      <c r="F547" s="198" t="s">
        <v>149</v>
      </c>
      <c r="H547" s="199">
        <v>31</v>
      </c>
      <c r="I547" s="200"/>
      <c r="L547" s="196"/>
      <c r="M547" s="201"/>
      <c r="N547" s="202"/>
      <c r="O547" s="202"/>
      <c r="P547" s="202"/>
      <c r="Q547" s="202"/>
      <c r="R547" s="202"/>
      <c r="S547" s="202"/>
      <c r="T547" s="203"/>
      <c r="AT547" s="197" t="s">
        <v>146</v>
      </c>
      <c r="AU547" s="197" t="s">
        <v>89</v>
      </c>
      <c r="AV547" s="15" t="s">
        <v>142</v>
      </c>
      <c r="AW547" s="15" t="s">
        <v>33</v>
      </c>
      <c r="AX547" s="15" t="s">
        <v>86</v>
      </c>
      <c r="AY547" s="197" t="s">
        <v>136</v>
      </c>
    </row>
    <row r="548" spans="1:65" s="2" customFormat="1" ht="16.5" customHeight="1">
      <c r="A548" s="33"/>
      <c r="B548" s="162"/>
      <c r="C548" s="163" t="s">
        <v>702</v>
      </c>
      <c r="D548" s="163" t="s">
        <v>138</v>
      </c>
      <c r="E548" s="164" t="s">
        <v>1054</v>
      </c>
      <c r="F548" s="165" t="s">
        <v>1055</v>
      </c>
      <c r="G548" s="166" t="s">
        <v>170</v>
      </c>
      <c r="H548" s="167">
        <v>556.29999999999995</v>
      </c>
      <c r="I548" s="168"/>
      <c r="J548" s="169">
        <f>ROUND(I548*H548,2)</f>
        <v>0</v>
      </c>
      <c r="K548" s="170"/>
      <c r="L548" s="34"/>
      <c r="M548" s="171" t="s">
        <v>1</v>
      </c>
      <c r="N548" s="172" t="s">
        <v>43</v>
      </c>
      <c r="O548" s="59"/>
      <c r="P548" s="173">
        <f>O548*H548</f>
        <v>0</v>
      </c>
      <c r="Q548" s="173">
        <v>9.0000000000000006E-5</v>
      </c>
      <c r="R548" s="173">
        <f>Q548*H548</f>
        <v>5.0067E-2</v>
      </c>
      <c r="S548" s="173">
        <v>0</v>
      </c>
      <c r="T548" s="174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75" t="s">
        <v>142</v>
      </c>
      <c r="AT548" s="175" t="s">
        <v>138</v>
      </c>
      <c r="AU548" s="175" t="s">
        <v>89</v>
      </c>
      <c r="AY548" s="18" t="s">
        <v>136</v>
      </c>
      <c r="BE548" s="176">
        <f>IF(N548="základní",J548,0)</f>
        <v>0</v>
      </c>
      <c r="BF548" s="176">
        <f>IF(N548="snížená",J548,0)</f>
        <v>0</v>
      </c>
      <c r="BG548" s="176">
        <f>IF(N548="zákl. přenesená",J548,0)</f>
        <v>0</v>
      </c>
      <c r="BH548" s="176">
        <f>IF(N548="sníž. přenesená",J548,0)</f>
        <v>0</v>
      </c>
      <c r="BI548" s="176">
        <f>IF(N548="nulová",J548,0)</f>
        <v>0</v>
      </c>
      <c r="BJ548" s="18" t="s">
        <v>86</v>
      </c>
      <c r="BK548" s="176">
        <f>ROUND(I548*H548,2)</f>
        <v>0</v>
      </c>
      <c r="BL548" s="18" t="s">
        <v>142</v>
      </c>
      <c r="BM548" s="175" t="s">
        <v>1556</v>
      </c>
    </row>
    <row r="549" spans="1:65" s="2" customFormat="1" ht="10.199999999999999">
      <c r="A549" s="33"/>
      <c r="B549" s="34"/>
      <c r="C549" s="33"/>
      <c r="D549" s="177" t="s">
        <v>144</v>
      </c>
      <c r="E549" s="33"/>
      <c r="F549" s="178" t="s">
        <v>1057</v>
      </c>
      <c r="G549" s="33"/>
      <c r="H549" s="33"/>
      <c r="I549" s="97"/>
      <c r="J549" s="33"/>
      <c r="K549" s="33"/>
      <c r="L549" s="34"/>
      <c r="M549" s="179"/>
      <c r="N549" s="180"/>
      <c r="O549" s="59"/>
      <c r="P549" s="59"/>
      <c r="Q549" s="59"/>
      <c r="R549" s="59"/>
      <c r="S549" s="59"/>
      <c r="T549" s="60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T549" s="18" t="s">
        <v>144</v>
      </c>
      <c r="AU549" s="18" t="s">
        <v>89</v>
      </c>
    </row>
    <row r="550" spans="1:65" s="13" customFormat="1" ht="10.199999999999999">
      <c r="B550" s="181"/>
      <c r="D550" s="177" t="s">
        <v>146</v>
      </c>
      <c r="E550" s="182" t="s">
        <v>1</v>
      </c>
      <c r="F550" s="183" t="s">
        <v>1424</v>
      </c>
      <c r="H550" s="182" t="s">
        <v>1</v>
      </c>
      <c r="I550" s="184"/>
      <c r="L550" s="181"/>
      <c r="M550" s="185"/>
      <c r="N550" s="186"/>
      <c r="O550" s="186"/>
      <c r="P550" s="186"/>
      <c r="Q550" s="186"/>
      <c r="R550" s="186"/>
      <c r="S550" s="186"/>
      <c r="T550" s="187"/>
      <c r="AT550" s="182" t="s">
        <v>146</v>
      </c>
      <c r="AU550" s="182" t="s">
        <v>89</v>
      </c>
      <c r="AV550" s="13" t="s">
        <v>86</v>
      </c>
      <c r="AW550" s="13" t="s">
        <v>33</v>
      </c>
      <c r="AX550" s="13" t="s">
        <v>78</v>
      </c>
      <c r="AY550" s="182" t="s">
        <v>136</v>
      </c>
    </row>
    <row r="551" spans="1:65" s="14" customFormat="1" ht="10.199999999999999">
      <c r="B551" s="188"/>
      <c r="D551" s="177" t="s">
        <v>146</v>
      </c>
      <c r="E551" s="189" t="s">
        <v>1</v>
      </c>
      <c r="F551" s="190" t="s">
        <v>1510</v>
      </c>
      <c r="H551" s="191">
        <v>556.29999999999995</v>
      </c>
      <c r="I551" s="192"/>
      <c r="L551" s="188"/>
      <c r="M551" s="193"/>
      <c r="N551" s="194"/>
      <c r="O551" s="194"/>
      <c r="P551" s="194"/>
      <c r="Q551" s="194"/>
      <c r="R551" s="194"/>
      <c r="S551" s="194"/>
      <c r="T551" s="195"/>
      <c r="AT551" s="189" t="s">
        <v>146</v>
      </c>
      <c r="AU551" s="189" t="s">
        <v>89</v>
      </c>
      <c r="AV551" s="14" t="s">
        <v>89</v>
      </c>
      <c r="AW551" s="14" t="s">
        <v>33</v>
      </c>
      <c r="AX551" s="14" t="s">
        <v>78</v>
      </c>
      <c r="AY551" s="189" t="s">
        <v>136</v>
      </c>
    </row>
    <row r="552" spans="1:65" s="15" customFormat="1" ht="10.199999999999999">
      <c r="B552" s="196"/>
      <c r="D552" s="177" t="s">
        <v>146</v>
      </c>
      <c r="E552" s="197" t="s">
        <v>1</v>
      </c>
      <c r="F552" s="198" t="s">
        <v>149</v>
      </c>
      <c r="H552" s="199">
        <v>556.29999999999995</v>
      </c>
      <c r="I552" s="200"/>
      <c r="L552" s="196"/>
      <c r="M552" s="201"/>
      <c r="N552" s="202"/>
      <c r="O552" s="202"/>
      <c r="P552" s="202"/>
      <c r="Q552" s="202"/>
      <c r="R552" s="202"/>
      <c r="S552" s="202"/>
      <c r="T552" s="203"/>
      <c r="AT552" s="197" t="s">
        <v>146</v>
      </c>
      <c r="AU552" s="197" t="s">
        <v>89</v>
      </c>
      <c r="AV552" s="15" t="s">
        <v>142</v>
      </c>
      <c r="AW552" s="15" t="s">
        <v>33</v>
      </c>
      <c r="AX552" s="15" t="s">
        <v>86</v>
      </c>
      <c r="AY552" s="197" t="s">
        <v>136</v>
      </c>
    </row>
    <row r="553" spans="1:65" s="12" customFormat="1" ht="22.8" customHeight="1">
      <c r="B553" s="149"/>
      <c r="D553" s="150" t="s">
        <v>77</v>
      </c>
      <c r="E553" s="160" t="s">
        <v>212</v>
      </c>
      <c r="F553" s="160" t="s">
        <v>1059</v>
      </c>
      <c r="I553" s="152"/>
      <c r="J553" s="161">
        <f>BK553</f>
        <v>0</v>
      </c>
      <c r="L553" s="149"/>
      <c r="M553" s="154"/>
      <c r="N553" s="155"/>
      <c r="O553" s="155"/>
      <c r="P553" s="156">
        <f>SUM(P554:P588)</f>
        <v>0</v>
      </c>
      <c r="Q553" s="155"/>
      <c r="R553" s="156">
        <f>SUM(R554:R588)</f>
        <v>79.266728999999998</v>
      </c>
      <c r="S553" s="155"/>
      <c r="T553" s="157">
        <f>SUM(T554:T588)</f>
        <v>0</v>
      </c>
      <c r="AR553" s="150" t="s">
        <v>86</v>
      </c>
      <c r="AT553" s="158" t="s">
        <v>77</v>
      </c>
      <c r="AU553" s="158" t="s">
        <v>86</v>
      </c>
      <c r="AY553" s="150" t="s">
        <v>136</v>
      </c>
      <c r="BK553" s="159">
        <f>SUM(BK554:BK588)</f>
        <v>0</v>
      </c>
    </row>
    <row r="554" spans="1:65" s="2" customFormat="1" ht="16.5" customHeight="1">
      <c r="A554" s="33"/>
      <c r="B554" s="162"/>
      <c r="C554" s="163" t="s">
        <v>706</v>
      </c>
      <c r="D554" s="163" t="s">
        <v>138</v>
      </c>
      <c r="E554" s="164" t="s">
        <v>1557</v>
      </c>
      <c r="F554" s="165" t="s">
        <v>1558</v>
      </c>
      <c r="G554" s="166" t="s">
        <v>170</v>
      </c>
      <c r="H554" s="167">
        <v>177</v>
      </c>
      <c r="I554" s="168"/>
      <c r="J554" s="169">
        <f>ROUND(I554*H554,2)</f>
        <v>0</v>
      </c>
      <c r="K554" s="170"/>
      <c r="L554" s="34"/>
      <c r="M554" s="171" t="s">
        <v>1</v>
      </c>
      <c r="N554" s="172" t="s">
        <v>43</v>
      </c>
      <c r="O554" s="59"/>
      <c r="P554" s="173">
        <f>O554*H554</f>
        <v>0</v>
      </c>
      <c r="Q554" s="173">
        <v>0.15540000000000001</v>
      </c>
      <c r="R554" s="173">
        <f>Q554*H554</f>
        <v>27.505800000000001</v>
      </c>
      <c r="S554" s="173">
        <v>0</v>
      </c>
      <c r="T554" s="174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75" t="s">
        <v>142</v>
      </c>
      <c r="AT554" s="175" t="s">
        <v>138</v>
      </c>
      <c r="AU554" s="175" t="s">
        <v>89</v>
      </c>
      <c r="AY554" s="18" t="s">
        <v>136</v>
      </c>
      <c r="BE554" s="176">
        <f>IF(N554="základní",J554,0)</f>
        <v>0</v>
      </c>
      <c r="BF554" s="176">
        <f>IF(N554="snížená",J554,0)</f>
        <v>0</v>
      </c>
      <c r="BG554" s="176">
        <f>IF(N554="zákl. přenesená",J554,0)</f>
        <v>0</v>
      </c>
      <c r="BH554" s="176">
        <f>IF(N554="sníž. přenesená",J554,0)</f>
        <v>0</v>
      </c>
      <c r="BI554" s="176">
        <f>IF(N554="nulová",J554,0)</f>
        <v>0</v>
      </c>
      <c r="BJ554" s="18" t="s">
        <v>86</v>
      </c>
      <c r="BK554" s="176">
        <f>ROUND(I554*H554,2)</f>
        <v>0</v>
      </c>
      <c r="BL554" s="18" t="s">
        <v>142</v>
      </c>
      <c r="BM554" s="175" t="s">
        <v>1559</v>
      </c>
    </row>
    <row r="555" spans="1:65" s="2" customFormat="1" ht="19.2">
      <c r="A555" s="33"/>
      <c r="B555" s="34"/>
      <c r="C555" s="33"/>
      <c r="D555" s="177" t="s">
        <v>144</v>
      </c>
      <c r="E555" s="33"/>
      <c r="F555" s="178" t="s">
        <v>1560</v>
      </c>
      <c r="G555" s="33"/>
      <c r="H555" s="33"/>
      <c r="I555" s="97"/>
      <c r="J555" s="33"/>
      <c r="K555" s="33"/>
      <c r="L555" s="34"/>
      <c r="M555" s="179"/>
      <c r="N555" s="180"/>
      <c r="O555" s="59"/>
      <c r="P555" s="59"/>
      <c r="Q555" s="59"/>
      <c r="R555" s="59"/>
      <c r="S555" s="59"/>
      <c r="T555" s="60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T555" s="18" t="s">
        <v>144</v>
      </c>
      <c r="AU555" s="18" t="s">
        <v>89</v>
      </c>
    </row>
    <row r="556" spans="1:65" s="13" customFormat="1" ht="10.199999999999999">
      <c r="B556" s="181"/>
      <c r="D556" s="177" t="s">
        <v>146</v>
      </c>
      <c r="E556" s="182" t="s">
        <v>1</v>
      </c>
      <c r="F556" s="183" t="s">
        <v>1250</v>
      </c>
      <c r="H556" s="182" t="s">
        <v>1</v>
      </c>
      <c r="I556" s="184"/>
      <c r="L556" s="181"/>
      <c r="M556" s="185"/>
      <c r="N556" s="186"/>
      <c r="O556" s="186"/>
      <c r="P556" s="186"/>
      <c r="Q556" s="186"/>
      <c r="R556" s="186"/>
      <c r="S556" s="186"/>
      <c r="T556" s="187"/>
      <c r="AT556" s="182" t="s">
        <v>146</v>
      </c>
      <c r="AU556" s="182" t="s">
        <v>89</v>
      </c>
      <c r="AV556" s="13" t="s">
        <v>86</v>
      </c>
      <c r="AW556" s="13" t="s">
        <v>33</v>
      </c>
      <c r="AX556" s="13" t="s">
        <v>78</v>
      </c>
      <c r="AY556" s="182" t="s">
        <v>136</v>
      </c>
    </row>
    <row r="557" spans="1:65" s="14" customFormat="1" ht="10.199999999999999">
      <c r="B557" s="188"/>
      <c r="D557" s="177" t="s">
        <v>146</v>
      </c>
      <c r="E557" s="189" t="s">
        <v>1</v>
      </c>
      <c r="F557" s="190" t="s">
        <v>1561</v>
      </c>
      <c r="H557" s="191">
        <v>177</v>
      </c>
      <c r="I557" s="192"/>
      <c r="L557" s="188"/>
      <c r="M557" s="193"/>
      <c r="N557" s="194"/>
      <c r="O557" s="194"/>
      <c r="P557" s="194"/>
      <c r="Q557" s="194"/>
      <c r="R557" s="194"/>
      <c r="S557" s="194"/>
      <c r="T557" s="195"/>
      <c r="AT557" s="189" t="s">
        <v>146</v>
      </c>
      <c r="AU557" s="189" t="s">
        <v>89</v>
      </c>
      <c r="AV557" s="14" t="s">
        <v>89</v>
      </c>
      <c r="AW557" s="14" t="s">
        <v>33</v>
      </c>
      <c r="AX557" s="14" t="s">
        <v>78</v>
      </c>
      <c r="AY557" s="189" t="s">
        <v>136</v>
      </c>
    </row>
    <row r="558" spans="1:65" s="15" customFormat="1" ht="10.199999999999999">
      <c r="B558" s="196"/>
      <c r="D558" s="177" t="s">
        <v>146</v>
      </c>
      <c r="E558" s="197" t="s">
        <v>1</v>
      </c>
      <c r="F558" s="198" t="s">
        <v>149</v>
      </c>
      <c r="H558" s="199">
        <v>177</v>
      </c>
      <c r="I558" s="200"/>
      <c r="L558" s="196"/>
      <c r="M558" s="201"/>
      <c r="N558" s="202"/>
      <c r="O558" s="202"/>
      <c r="P558" s="202"/>
      <c r="Q558" s="202"/>
      <c r="R558" s="202"/>
      <c r="S558" s="202"/>
      <c r="T558" s="203"/>
      <c r="AT558" s="197" t="s">
        <v>146</v>
      </c>
      <c r="AU558" s="197" t="s">
        <v>89</v>
      </c>
      <c r="AV558" s="15" t="s">
        <v>142</v>
      </c>
      <c r="AW558" s="15" t="s">
        <v>33</v>
      </c>
      <c r="AX558" s="15" t="s">
        <v>86</v>
      </c>
      <c r="AY558" s="197" t="s">
        <v>136</v>
      </c>
    </row>
    <row r="559" spans="1:65" s="2" customFormat="1" ht="16.5" customHeight="1">
      <c r="A559" s="33"/>
      <c r="B559" s="162"/>
      <c r="C559" s="212" t="s">
        <v>716</v>
      </c>
      <c r="D559" s="212" t="s">
        <v>517</v>
      </c>
      <c r="E559" s="213" t="s">
        <v>1562</v>
      </c>
      <c r="F559" s="214" t="s">
        <v>1563</v>
      </c>
      <c r="G559" s="215" t="s">
        <v>170</v>
      </c>
      <c r="H559" s="216">
        <v>177</v>
      </c>
      <c r="I559" s="217"/>
      <c r="J559" s="218">
        <f>ROUND(I559*H559,2)</f>
        <v>0</v>
      </c>
      <c r="K559" s="219"/>
      <c r="L559" s="220"/>
      <c r="M559" s="221" t="s">
        <v>1</v>
      </c>
      <c r="N559" s="222" t="s">
        <v>43</v>
      </c>
      <c r="O559" s="59"/>
      <c r="P559" s="173">
        <f>O559*H559</f>
        <v>0</v>
      </c>
      <c r="Q559" s="173">
        <v>4.4999999999999998E-2</v>
      </c>
      <c r="R559" s="173">
        <f>Q559*H559</f>
        <v>7.9649999999999999</v>
      </c>
      <c r="S559" s="173">
        <v>0</v>
      </c>
      <c r="T559" s="174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75" t="s">
        <v>204</v>
      </c>
      <c r="AT559" s="175" t="s">
        <v>517</v>
      </c>
      <c r="AU559" s="175" t="s">
        <v>89</v>
      </c>
      <c r="AY559" s="18" t="s">
        <v>136</v>
      </c>
      <c r="BE559" s="176">
        <f>IF(N559="základní",J559,0)</f>
        <v>0</v>
      </c>
      <c r="BF559" s="176">
        <f>IF(N559="snížená",J559,0)</f>
        <v>0</v>
      </c>
      <c r="BG559" s="176">
        <f>IF(N559="zákl. přenesená",J559,0)</f>
        <v>0</v>
      </c>
      <c r="BH559" s="176">
        <f>IF(N559="sníž. přenesená",J559,0)</f>
        <v>0</v>
      </c>
      <c r="BI559" s="176">
        <f>IF(N559="nulová",J559,0)</f>
        <v>0</v>
      </c>
      <c r="BJ559" s="18" t="s">
        <v>86</v>
      </c>
      <c r="BK559" s="176">
        <f>ROUND(I559*H559,2)</f>
        <v>0</v>
      </c>
      <c r="BL559" s="18" t="s">
        <v>142</v>
      </c>
      <c r="BM559" s="175" t="s">
        <v>1564</v>
      </c>
    </row>
    <row r="560" spans="1:65" s="2" customFormat="1" ht="10.199999999999999">
      <c r="A560" s="33"/>
      <c r="B560" s="34"/>
      <c r="C560" s="33"/>
      <c r="D560" s="177" t="s">
        <v>144</v>
      </c>
      <c r="E560" s="33"/>
      <c r="F560" s="178" t="s">
        <v>1565</v>
      </c>
      <c r="G560" s="33"/>
      <c r="H560" s="33"/>
      <c r="I560" s="97"/>
      <c r="J560" s="33"/>
      <c r="K560" s="33"/>
      <c r="L560" s="34"/>
      <c r="M560" s="179"/>
      <c r="N560" s="180"/>
      <c r="O560" s="59"/>
      <c r="P560" s="59"/>
      <c r="Q560" s="59"/>
      <c r="R560" s="59"/>
      <c r="S560" s="59"/>
      <c r="T560" s="60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T560" s="18" t="s">
        <v>144</v>
      </c>
      <c r="AU560" s="18" t="s">
        <v>89</v>
      </c>
    </row>
    <row r="561" spans="1:65" s="13" customFormat="1" ht="10.199999999999999">
      <c r="B561" s="181"/>
      <c r="D561" s="177" t="s">
        <v>146</v>
      </c>
      <c r="E561" s="182" t="s">
        <v>1</v>
      </c>
      <c r="F561" s="183" t="s">
        <v>1250</v>
      </c>
      <c r="H561" s="182" t="s">
        <v>1</v>
      </c>
      <c r="I561" s="184"/>
      <c r="L561" s="181"/>
      <c r="M561" s="185"/>
      <c r="N561" s="186"/>
      <c r="O561" s="186"/>
      <c r="P561" s="186"/>
      <c r="Q561" s="186"/>
      <c r="R561" s="186"/>
      <c r="S561" s="186"/>
      <c r="T561" s="187"/>
      <c r="AT561" s="182" t="s">
        <v>146</v>
      </c>
      <c r="AU561" s="182" t="s">
        <v>89</v>
      </c>
      <c r="AV561" s="13" t="s">
        <v>86</v>
      </c>
      <c r="AW561" s="13" t="s">
        <v>33</v>
      </c>
      <c r="AX561" s="13" t="s">
        <v>78</v>
      </c>
      <c r="AY561" s="182" t="s">
        <v>136</v>
      </c>
    </row>
    <row r="562" spans="1:65" s="14" customFormat="1" ht="10.199999999999999">
      <c r="B562" s="188"/>
      <c r="D562" s="177" t="s">
        <v>146</v>
      </c>
      <c r="E562" s="189" t="s">
        <v>1</v>
      </c>
      <c r="F562" s="190" t="s">
        <v>1561</v>
      </c>
      <c r="H562" s="191">
        <v>177</v>
      </c>
      <c r="I562" s="192"/>
      <c r="L562" s="188"/>
      <c r="M562" s="193"/>
      <c r="N562" s="194"/>
      <c r="O562" s="194"/>
      <c r="P562" s="194"/>
      <c r="Q562" s="194"/>
      <c r="R562" s="194"/>
      <c r="S562" s="194"/>
      <c r="T562" s="195"/>
      <c r="AT562" s="189" t="s">
        <v>146</v>
      </c>
      <c r="AU562" s="189" t="s">
        <v>89</v>
      </c>
      <c r="AV562" s="14" t="s">
        <v>89</v>
      </c>
      <c r="AW562" s="14" t="s">
        <v>33</v>
      </c>
      <c r="AX562" s="14" t="s">
        <v>78</v>
      </c>
      <c r="AY562" s="189" t="s">
        <v>136</v>
      </c>
    </row>
    <row r="563" spans="1:65" s="15" customFormat="1" ht="10.199999999999999">
      <c r="B563" s="196"/>
      <c r="D563" s="177" t="s">
        <v>146</v>
      </c>
      <c r="E563" s="197" t="s">
        <v>1</v>
      </c>
      <c r="F563" s="198" t="s">
        <v>149</v>
      </c>
      <c r="H563" s="199">
        <v>177</v>
      </c>
      <c r="I563" s="200"/>
      <c r="L563" s="196"/>
      <c r="M563" s="201"/>
      <c r="N563" s="202"/>
      <c r="O563" s="202"/>
      <c r="P563" s="202"/>
      <c r="Q563" s="202"/>
      <c r="R563" s="202"/>
      <c r="S563" s="202"/>
      <c r="T563" s="203"/>
      <c r="AT563" s="197" t="s">
        <v>146</v>
      </c>
      <c r="AU563" s="197" t="s">
        <v>89</v>
      </c>
      <c r="AV563" s="15" t="s">
        <v>142</v>
      </c>
      <c r="AW563" s="15" t="s">
        <v>33</v>
      </c>
      <c r="AX563" s="15" t="s">
        <v>86</v>
      </c>
      <c r="AY563" s="197" t="s">
        <v>136</v>
      </c>
    </row>
    <row r="564" spans="1:65" s="2" customFormat="1" ht="16.5" customHeight="1">
      <c r="A564" s="33"/>
      <c r="B564" s="162"/>
      <c r="C564" s="163" t="s">
        <v>723</v>
      </c>
      <c r="D564" s="163" t="s">
        <v>138</v>
      </c>
      <c r="E564" s="164" t="s">
        <v>1566</v>
      </c>
      <c r="F564" s="165" t="s">
        <v>1567</v>
      </c>
      <c r="G564" s="166" t="s">
        <v>256</v>
      </c>
      <c r="H564" s="167">
        <v>6.6</v>
      </c>
      <c r="I564" s="168"/>
      <c r="J564" s="169">
        <f>ROUND(I564*H564,2)</f>
        <v>0</v>
      </c>
      <c r="K564" s="170"/>
      <c r="L564" s="34"/>
      <c r="M564" s="171" t="s">
        <v>1</v>
      </c>
      <c r="N564" s="172" t="s">
        <v>43</v>
      </c>
      <c r="O564" s="59"/>
      <c r="P564" s="173">
        <f>O564*H564</f>
        <v>0</v>
      </c>
      <c r="Q564" s="173">
        <v>2.2563399999999998</v>
      </c>
      <c r="R564" s="173">
        <f>Q564*H564</f>
        <v>14.891843999999997</v>
      </c>
      <c r="S564" s="173">
        <v>0</v>
      </c>
      <c r="T564" s="174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75" t="s">
        <v>142</v>
      </c>
      <c r="AT564" s="175" t="s">
        <v>138</v>
      </c>
      <c r="AU564" s="175" t="s">
        <v>89</v>
      </c>
      <c r="AY564" s="18" t="s">
        <v>136</v>
      </c>
      <c r="BE564" s="176">
        <f>IF(N564="základní",J564,0)</f>
        <v>0</v>
      </c>
      <c r="BF564" s="176">
        <f>IF(N564="snížená",J564,0)</f>
        <v>0</v>
      </c>
      <c r="BG564" s="176">
        <f>IF(N564="zákl. přenesená",J564,0)</f>
        <v>0</v>
      </c>
      <c r="BH564" s="176">
        <f>IF(N564="sníž. přenesená",J564,0)</f>
        <v>0</v>
      </c>
      <c r="BI564" s="176">
        <f>IF(N564="nulová",J564,0)</f>
        <v>0</v>
      </c>
      <c r="BJ564" s="18" t="s">
        <v>86</v>
      </c>
      <c r="BK564" s="176">
        <f>ROUND(I564*H564,2)</f>
        <v>0</v>
      </c>
      <c r="BL564" s="18" t="s">
        <v>142</v>
      </c>
      <c r="BM564" s="175" t="s">
        <v>1568</v>
      </c>
    </row>
    <row r="565" spans="1:65" s="2" customFormat="1" ht="10.199999999999999">
      <c r="A565" s="33"/>
      <c r="B565" s="34"/>
      <c r="C565" s="33"/>
      <c r="D565" s="177" t="s">
        <v>144</v>
      </c>
      <c r="E565" s="33"/>
      <c r="F565" s="178" t="s">
        <v>1569</v>
      </c>
      <c r="G565" s="33"/>
      <c r="H565" s="33"/>
      <c r="I565" s="97"/>
      <c r="J565" s="33"/>
      <c r="K565" s="33"/>
      <c r="L565" s="34"/>
      <c r="M565" s="179"/>
      <c r="N565" s="180"/>
      <c r="O565" s="59"/>
      <c r="P565" s="59"/>
      <c r="Q565" s="59"/>
      <c r="R565" s="59"/>
      <c r="S565" s="59"/>
      <c r="T565" s="60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T565" s="18" t="s">
        <v>144</v>
      </c>
      <c r="AU565" s="18" t="s">
        <v>89</v>
      </c>
    </row>
    <row r="566" spans="1:65" s="13" customFormat="1" ht="10.199999999999999">
      <c r="B566" s="181"/>
      <c r="D566" s="177" t="s">
        <v>146</v>
      </c>
      <c r="E566" s="182" t="s">
        <v>1</v>
      </c>
      <c r="F566" s="183" t="s">
        <v>1250</v>
      </c>
      <c r="H566" s="182" t="s">
        <v>1</v>
      </c>
      <c r="I566" s="184"/>
      <c r="L566" s="181"/>
      <c r="M566" s="185"/>
      <c r="N566" s="186"/>
      <c r="O566" s="186"/>
      <c r="P566" s="186"/>
      <c r="Q566" s="186"/>
      <c r="R566" s="186"/>
      <c r="S566" s="186"/>
      <c r="T566" s="187"/>
      <c r="AT566" s="182" t="s">
        <v>146</v>
      </c>
      <c r="AU566" s="182" t="s">
        <v>89</v>
      </c>
      <c r="AV566" s="13" t="s">
        <v>86</v>
      </c>
      <c r="AW566" s="13" t="s">
        <v>33</v>
      </c>
      <c r="AX566" s="13" t="s">
        <v>78</v>
      </c>
      <c r="AY566" s="182" t="s">
        <v>136</v>
      </c>
    </row>
    <row r="567" spans="1:65" s="14" customFormat="1" ht="10.199999999999999">
      <c r="B567" s="188"/>
      <c r="D567" s="177" t="s">
        <v>146</v>
      </c>
      <c r="E567" s="189" t="s">
        <v>1</v>
      </c>
      <c r="F567" s="190" t="s">
        <v>1570</v>
      </c>
      <c r="H567" s="191">
        <v>6.6379999999999999</v>
      </c>
      <c r="I567" s="192"/>
      <c r="L567" s="188"/>
      <c r="M567" s="193"/>
      <c r="N567" s="194"/>
      <c r="O567" s="194"/>
      <c r="P567" s="194"/>
      <c r="Q567" s="194"/>
      <c r="R567" s="194"/>
      <c r="S567" s="194"/>
      <c r="T567" s="195"/>
      <c r="AT567" s="189" t="s">
        <v>146</v>
      </c>
      <c r="AU567" s="189" t="s">
        <v>89</v>
      </c>
      <c r="AV567" s="14" t="s">
        <v>89</v>
      </c>
      <c r="AW567" s="14" t="s">
        <v>33</v>
      </c>
      <c r="AX567" s="14" t="s">
        <v>78</v>
      </c>
      <c r="AY567" s="189" t="s">
        <v>136</v>
      </c>
    </row>
    <row r="568" spans="1:65" s="15" customFormat="1" ht="10.199999999999999">
      <c r="B568" s="196"/>
      <c r="D568" s="177" t="s">
        <v>146</v>
      </c>
      <c r="E568" s="197" t="s">
        <v>1</v>
      </c>
      <c r="F568" s="198" t="s">
        <v>149</v>
      </c>
      <c r="H568" s="199">
        <v>6.6379999999999999</v>
      </c>
      <c r="I568" s="200"/>
      <c r="L568" s="196"/>
      <c r="M568" s="201"/>
      <c r="N568" s="202"/>
      <c r="O568" s="202"/>
      <c r="P568" s="202"/>
      <c r="Q568" s="202"/>
      <c r="R568" s="202"/>
      <c r="S568" s="202"/>
      <c r="T568" s="203"/>
      <c r="AT568" s="197" t="s">
        <v>146</v>
      </c>
      <c r="AU568" s="197" t="s">
        <v>89</v>
      </c>
      <c r="AV568" s="15" t="s">
        <v>142</v>
      </c>
      <c r="AW568" s="15" t="s">
        <v>33</v>
      </c>
      <c r="AX568" s="15" t="s">
        <v>78</v>
      </c>
      <c r="AY568" s="197" t="s">
        <v>136</v>
      </c>
    </row>
    <row r="569" spans="1:65" s="14" customFormat="1" ht="10.199999999999999">
      <c r="B569" s="188"/>
      <c r="D569" s="177" t="s">
        <v>146</v>
      </c>
      <c r="E569" s="189" t="s">
        <v>1</v>
      </c>
      <c r="F569" s="190" t="s">
        <v>1571</v>
      </c>
      <c r="H569" s="191">
        <v>6.6</v>
      </c>
      <c r="I569" s="192"/>
      <c r="L569" s="188"/>
      <c r="M569" s="193"/>
      <c r="N569" s="194"/>
      <c r="O569" s="194"/>
      <c r="P569" s="194"/>
      <c r="Q569" s="194"/>
      <c r="R569" s="194"/>
      <c r="S569" s="194"/>
      <c r="T569" s="195"/>
      <c r="AT569" s="189" t="s">
        <v>146</v>
      </c>
      <c r="AU569" s="189" t="s">
        <v>89</v>
      </c>
      <c r="AV569" s="14" t="s">
        <v>89</v>
      </c>
      <c r="AW569" s="14" t="s">
        <v>33</v>
      </c>
      <c r="AX569" s="14" t="s">
        <v>86</v>
      </c>
      <c r="AY569" s="189" t="s">
        <v>136</v>
      </c>
    </row>
    <row r="570" spans="1:65" s="2" customFormat="1" ht="16.5" customHeight="1">
      <c r="A570" s="33"/>
      <c r="B570" s="162"/>
      <c r="C570" s="163" t="s">
        <v>731</v>
      </c>
      <c r="D570" s="163" t="s">
        <v>138</v>
      </c>
      <c r="E570" s="164" t="s">
        <v>1572</v>
      </c>
      <c r="F570" s="165" t="s">
        <v>1573</v>
      </c>
      <c r="G570" s="166" t="s">
        <v>170</v>
      </c>
      <c r="H570" s="167">
        <v>88.5</v>
      </c>
      <c r="I570" s="168"/>
      <c r="J570" s="169">
        <f>ROUND(I570*H570,2)</f>
        <v>0</v>
      </c>
      <c r="K570" s="170"/>
      <c r="L570" s="34"/>
      <c r="M570" s="171" t="s">
        <v>1</v>
      </c>
      <c r="N570" s="172" t="s">
        <v>43</v>
      </c>
      <c r="O570" s="59"/>
      <c r="P570" s="173">
        <f>O570*H570</f>
        <v>0</v>
      </c>
      <c r="Q570" s="173">
        <v>0.29221000000000003</v>
      </c>
      <c r="R570" s="173">
        <f>Q570*H570</f>
        <v>25.860585000000004</v>
      </c>
      <c r="S570" s="173">
        <v>0</v>
      </c>
      <c r="T570" s="174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75" t="s">
        <v>142</v>
      </c>
      <c r="AT570" s="175" t="s">
        <v>138</v>
      </c>
      <c r="AU570" s="175" t="s">
        <v>89</v>
      </c>
      <c r="AY570" s="18" t="s">
        <v>136</v>
      </c>
      <c r="BE570" s="176">
        <f>IF(N570="základní",J570,0)</f>
        <v>0</v>
      </c>
      <c r="BF570" s="176">
        <f>IF(N570="snížená",J570,0)</f>
        <v>0</v>
      </c>
      <c r="BG570" s="176">
        <f>IF(N570="zákl. přenesená",J570,0)</f>
        <v>0</v>
      </c>
      <c r="BH570" s="176">
        <f>IF(N570="sníž. přenesená",J570,0)</f>
        <v>0</v>
      </c>
      <c r="BI570" s="176">
        <f>IF(N570="nulová",J570,0)</f>
        <v>0</v>
      </c>
      <c r="BJ570" s="18" t="s">
        <v>86</v>
      </c>
      <c r="BK570" s="176">
        <f>ROUND(I570*H570,2)</f>
        <v>0</v>
      </c>
      <c r="BL570" s="18" t="s">
        <v>142</v>
      </c>
      <c r="BM570" s="175" t="s">
        <v>1574</v>
      </c>
    </row>
    <row r="571" spans="1:65" s="2" customFormat="1" ht="10.199999999999999">
      <c r="A571" s="33"/>
      <c r="B571" s="34"/>
      <c r="C571" s="33"/>
      <c r="D571" s="177" t="s">
        <v>144</v>
      </c>
      <c r="E571" s="33"/>
      <c r="F571" s="178" t="s">
        <v>1575</v>
      </c>
      <c r="G571" s="33"/>
      <c r="H571" s="33"/>
      <c r="I571" s="97"/>
      <c r="J571" s="33"/>
      <c r="K571" s="33"/>
      <c r="L571" s="34"/>
      <c r="M571" s="179"/>
      <c r="N571" s="180"/>
      <c r="O571" s="59"/>
      <c r="P571" s="59"/>
      <c r="Q571" s="59"/>
      <c r="R571" s="59"/>
      <c r="S571" s="59"/>
      <c r="T571" s="60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T571" s="18" t="s">
        <v>144</v>
      </c>
      <c r="AU571" s="18" t="s">
        <v>89</v>
      </c>
    </row>
    <row r="572" spans="1:65" s="13" customFormat="1" ht="10.199999999999999">
      <c r="B572" s="181"/>
      <c r="D572" s="177" t="s">
        <v>146</v>
      </c>
      <c r="E572" s="182" t="s">
        <v>1</v>
      </c>
      <c r="F572" s="183" t="s">
        <v>1250</v>
      </c>
      <c r="H572" s="182" t="s">
        <v>1</v>
      </c>
      <c r="I572" s="184"/>
      <c r="L572" s="181"/>
      <c r="M572" s="185"/>
      <c r="N572" s="186"/>
      <c r="O572" s="186"/>
      <c r="P572" s="186"/>
      <c r="Q572" s="186"/>
      <c r="R572" s="186"/>
      <c r="S572" s="186"/>
      <c r="T572" s="187"/>
      <c r="AT572" s="182" t="s">
        <v>146</v>
      </c>
      <c r="AU572" s="182" t="s">
        <v>89</v>
      </c>
      <c r="AV572" s="13" t="s">
        <v>86</v>
      </c>
      <c r="AW572" s="13" t="s">
        <v>33</v>
      </c>
      <c r="AX572" s="13" t="s">
        <v>78</v>
      </c>
      <c r="AY572" s="182" t="s">
        <v>136</v>
      </c>
    </row>
    <row r="573" spans="1:65" s="14" customFormat="1" ht="10.199999999999999">
      <c r="B573" s="188"/>
      <c r="D573" s="177" t="s">
        <v>146</v>
      </c>
      <c r="E573" s="189" t="s">
        <v>1</v>
      </c>
      <c r="F573" s="190" t="s">
        <v>1576</v>
      </c>
      <c r="H573" s="191">
        <v>88.5</v>
      </c>
      <c r="I573" s="192"/>
      <c r="L573" s="188"/>
      <c r="M573" s="193"/>
      <c r="N573" s="194"/>
      <c r="O573" s="194"/>
      <c r="P573" s="194"/>
      <c r="Q573" s="194"/>
      <c r="R573" s="194"/>
      <c r="S573" s="194"/>
      <c r="T573" s="195"/>
      <c r="AT573" s="189" t="s">
        <v>146</v>
      </c>
      <c r="AU573" s="189" t="s">
        <v>89</v>
      </c>
      <c r="AV573" s="14" t="s">
        <v>89</v>
      </c>
      <c r="AW573" s="14" t="s">
        <v>33</v>
      </c>
      <c r="AX573" s="14" t="s">
        <v>78</v>
      </c>
      <c r="AY573" s="189" t="s">
        <v>136</v>
      </c>
    </row>
    <row r="574" spans="1:65" s="15" customFormat="1" ht="10.199999999999999">
      <c r="B574" s="196"/>
      <c r="D574" s="177" t="s">
        <v>146</v>
      </c>
      <c r="E574" s="197" t="s">
        <v>1</v>
      </c>
      <c r="F574" s="198" t="s">
        <v>149</v>
      </c>
      <c r="H574" s="199">
        <v>88.5</v>
      </c>
      <c r="I574" s="200"/>
      <c r="L574" s="196"/>
      <c r="M574" s="201"/>
      <c r="N574" s="202"/>
      <c r="O574" s="202"/>
      <c r="P574" s="202"/>
      <c r="Q574" s="202"/>
      <c r="R574" s="202"/>
      <c r="S574" s="202"/>
      <c r="T574" s="203"/>
      <c r="AT574" s="197" t="s">
        <v>146</v>
      </c>
      <c r="AU574" s="197" t="s">
        <v>89</v>
      </c>
      <c r="AV574" s="15" t="s">
        <v>142</v>
      </c>
      <c r="AW574" s="15" t="s">
        <v>33</v>
      </c>
      <c r="AX574" s="15" t="s">
        <v>86</v>
      </c>
      <c r="AY574" s="197" t="s">
        <v>136</v>
      </c>
    </row>
    <row r="575" spans="1:65" s="2" customFormat="1" ht="16.5" customHeight="1">
      <c r="A575" s="33"/>
      <c r="B575" s="162"/>
      <c r="C575" s="212" t="s">
        <v>737</v>
      </c>
      <c r="D575" s="212" t="s">
        <v>517</v>
      </c>
      <c r="E575" s="213" t="s">
        <v>1577</v>
      </c>
      <c r="F575" s="214" t="s">
        <v>1578</v>
      </c>
      <c r="G575" s="215" t="s">
        <v>215</v>
      </c>
      <c r="H575" s="216">
        <v>19</v>
      </c>
      <c r="I575" s="217"/>
      <c r="J575" s="218">
        <f>ROUND(I575*H575,2)</f>
        <v>0</v>
      </c>
      <c r="K575" s="219"/>
      <c r="L575" s="220"/>
      <c r="M575" s="221" t="s">
        <v>1</v>
      </c>
      <c r="N575" s="222" t="s">
        <v>43</v>
      </c>
      <c r="O575" s="59"/>
      <c r="P575" s="173">
        <f>O575*H575</f>
        <v>0</v>
      </c>
      <c r="Q575" s="173">
        <v>1.3500000000000001E-3</v>
      </c>
      <c r="R575" s="173">
        <f>Q575*H575</f>
        <v>2.5650000000000003E-2</v>
      </c>
      <c r="S575" s="173">
        <v>0</v>
      </c>
      <c r="T575" s="174">
        <f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75" t="s">
        <v>204</v>
      </c>
      <c r="AT575" s="175" t="s">
        <v>517</v>
      </c>
      <c r="AU575" s="175" t="s">
        <v>89</v>
      </c>
      <c r="AY575" s="18" t="s">
        <v>136</v>
      </c>
      <c r="BE575" s="176">
        <f>IF(N575="základní",J575,0)</f>
        <v>0</v>
      </c>
      <c r="BF575" s="176">
        <f>IF(N575="snížená",J575,0)</f>
        <v>0</v>
      </c>
      <c r="BG575" s="176">
        <f>IF(N575="zákl. přenesená",J575,0)</f>
        <v>0</v>
      </c>
      <c r="BH575" s="176">
        <f>IF(N575="sníž. přenesená",J575,0)</f>
        <v>0</v>
      </c>
      <c r="BI575" s="176">
        <f>IF(N575="nulová",J575,0)</f>
        <v>0</v>
      </c>
      <c r="BJ575" s="18" t="s">
        <v>86</v>
      </c>
      <c r="BK575" s="176">
        <f>ROUND(I575*H575,2)</f>
        <v>0</v>
      </c>
      <c r="BL575" s="18" t="s">
        <v>142</v>
      </c>
      <c r="BM575" s="175" t="s">
        <v>1579</v>
      </c>
    </row>
    <row r="576" spans="1:65" s="2" customFormat="1" ht="10.199999999999999">
      <c r="A576" s="33"/>
      <c r="B576" s="34"/>
      <c r="C576" s="33"/>
      <c r="D576" s="177" t="s">
        <v>144</v>
      </c>
      <c r="E576" s="33"/>
      <c r="F576" s="178" t="s">
        <v>1578</v>
      </c>
      <c r="G576" s="33"/>
      <c r="H576" s="33"/>
      <c r="I576" s="97"/>
      <c r="J576" s="33"/>
      <c r="K576" s="33"/>
      <c r="L576" s="34"/>
      <c r="M576" s="179"/>
      <c r="N576" s="180"/>
      <c r="O576" s="59"/>
      <c r="P576" s="59"/>
      <c r="Q576" s="59"/>
      <c r="R576" s="59"/>
      <c r="S576" s="59"/>
      <c r="T576" s="60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T576" s="18" t="s">
        <v>144</v>
      </c>
      <c r="AU576" s="18" t="s">
        <v>89</v>
      </c>
    </row>
    <row r="577" spans="1:65" s="13" customFormat="1" ht="10.199999999999999">
      <c r="B577" s="181"/>
      <c r="D577" s="177" t="s">
        <v>146</v>
      </c>
      <c r="E577" s="182" t="s">
        <v>1</v>
      </c>
      <c r="F577" s="183" t="s">
        <v>1250</v>
      </c>
      <c r="H577" s="182" t="s">
        <v>1</v>
      </c>
      <c r="I577" s="184"/>
      <c r="L577" s="181"/>
      <c r="M577" s="185"/>
      <c r="N577" s="186"/>
      <c r="O577" s="186"/>
      <c r="P577" s="186"/>
      <c r="Q577" s="186"/>
      <c r="R577" s="186"/>
      <c r="S577" s="186"/>
      <c r="T577" s="187"/>
      <c r="AT577" s="182" t="s">
        <v>146</v>
      </c>
      <c r="AU577" s="182" t="s">
        <v>89</v>
      </c>
      <c r="AV577" s="13" t="s">
        <v>86</v>
      </c>
      <c r="AW577" s="13" t="s">
        <v>33</v>
      </c>
      <c r="AX577" s="13" t="s">
        <v>78</v>
      </c>
      <c r="AY577" s="182" t="s">
        <v>136</v>
      </c>
    </row>
    <row r="578" spans="1:65" s="14" customFormat="1" ht="10.199999999999999">
      <c r="B578" s="188"/>
      <c r="D578" s="177" t="s">
        <v>146</v>
      </c>
      <c r="E578" s="189" t="s">
        <v>1</v>
      </c>
      <c r="F578" s="190" t="s">
        <v>695</v>
      </c>
      <c r="H578" s="191">
        <v>19</v>
      </c>
      <c r="I578" s="192"/>
      <c r="L578" s="188"/>
      <c r="M578" s="193"/>
      <c r="N578" s="194"/>
      <c r="O578" s="194"/>
      <c r="P578" s="194"/>
      <c r="Q578" s="194"/>
      <c r="R578" s="194"/>
      <c r="S578" s="194"/>
      <c r="T578" s="195"/>
      <c r="AT578" s="189" t="s">
        <v>146</v>
      </c>
      <c r="AU578" s="189" t="s">
        <v>89</v>
      </c>
      <c r="AV578" s="14" t="s">
        <v>89</v>
      </c>
      <c r="AW578" s="14" t="s">
        <v>33</v>
      </c>
      <c r="AX578" s="14" t="s">
        <v>78</v>
      </c>
      <c r="AY578" s="189" t="s">
        <v>136</v>
      </c>
    </row>
    <row r="579" spans="1:65" s="15" customFormat="1" ht="10.199999999999999">
      <c r="B579" s="196"/>
      <c r="D579" s="177" t="s">
        <v>146</v>
      </c>
      <c r="E579" s="197" t="s">
        <v>1</v>
      </c>
      <c r="F579" s="198" t="s">
        <v>149</v>
      </c>
      <c r="H579" s="199">
        <v>19</v>
      </c>
      <c r="I579" s="200"/>
      <c r="L579" s="196"/>
      <c r="M579" s="201"/>
      <c r="N579" s="202"/>
      <c r="O579" s="202"/>
      <c r="P579" s="202"/>
      <c r="Q579" s="202"/>
      <c r="R579" s="202"/>
      <c r="S579" s="202"/>
      <c r="T579" s="203"/>
      <c r="AT579" s="197" t="s">
        <v>146</v>
      </c>
      <c r="AU579" s="197" t="s">
        <v>89</v>
      </c>
      <c r="AV579" s="15" t="s">
        <v>142</v>
      </c>
      <c r="AW579" s="15" t="s">
        <v>33</v>
      </c>
      <c r="AX579" s="15" t="s">
        <v>86</v>
      </c>
      <c r="AY579" s="197" t="s">
        <v>136</v>
      </c>
    </row>
    <row r="580" spans="1:65" s="2" customFormat="1" ht="16.5" customHeight="1">
      <c r="A580" s="33"/>
      <c r="B580" s="162"/>
      <c r="C580" s="212" t="s">
        <v>743</v>
      </c>
      <c r="D580" s="212" t="s">
        <v>517</v>
      </c>
      <c r="E580" s="213" t="s">
        <v>1580</v>
      </c>
      <c r="F580" s="214" t="s">
        <v>1581</v>
      </c>
      <c r="G580" s="215" t="s">
        <v>170</v>
      </c>
      <c r="H580" s="216">
        <v>88.5</v>
      </c>
      <c r="I580" s="217"/>
      <c r="J580" s="218">
        <f>ROUND(I580*H580,2)</f>
        <v>0</v>
      </c>
      <c r="K580" s="219"/>
      <c r="L580" s="220"/>
      <c r="M580" s="221" t="s">
        <v>1</v>
      </c>
      <c r="N580" s="222" t="s">
        <v>43</v>
      </c>
      <c r="O580" s="59"/>
      <c r="P580" s="173">
        <f>O580*H580</f>
        <v>0</v>
      </c>
      <c r="Q580" s="173">
        <v>1.72E-2</v>
      </c>
      <c r="R580" s="173">
        <f>Q580*H580</f>
        <v>1.5222</v>
      </c>
      <c r="S580" s="173">
        <v>0</v>
      </c>
      <c r="T580" s="174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75" t="s">
        <v>204</v>
      </c>
      <c r="AT580" s="175" t="s">
        <v>517</v>
      </c>
      <c r="AU580" s="175" t="s">
        <v>89</v>
      </c>
      <c r="AY580" s="18" t="s">
        <v>136</v>
      </c>
      <c r="BE580" s="176">
        <f>IF(N580="základní",J580,0)</f>
        <v>0</v>
      </c>
      <c r="BF580" s="176">
        <f>IF(N580="snížená",J580,0)</f>
        <v>0</v>
      </c>
      <c r="BG580" s="176">
        <f>IF(N580="zákl. přenesená",J580,0)</f>
        <v>0</v>
      </c>
      <c r="BH580" s="176">
        <f>IF(N580="sníž. přenesená",J580,0)</f>
        <v>0</v>
      </c>
      <c r="BI580" s="176">
        <f>IF(N580="nulová",J580,0)</f>
        <v>0</v>
      </c>
      <c r="BJ580" s="18" t="s">
        <v>86</v>
      </c>
      <c r="BK580" s="176">
        <f>ROUND(I580*H580,2)</f>
        <v>0</v>
      </c>
      <c r="BL580" s="18" t="s">
        <v>142</v>
      </c>
      <c r="BM580" s="175" t="s">
        <v>1582</v>
      </c>
    </row>
    <row r="581" spans="1:65" s="2" customFormat="1" ht="10.199999999999999">
      <c r="A581" s="33"/>
      <c r="B581" s="34"/>
      <c r="C581" s="33"/>
      <c r="D581" s="177" t="s">
        <v>144</v>
      </c>
      <c r="E581" s="33"/>
      <c r="F581" s="178" t="s">
        <v>1583</v>
      </c>
      <c r="G581" s="33"/>
      <c r="H581" s="33"/>
      <c r="I581" s="97"/>
      <c r="J581" s="33"/>
      <c r="K581" s="33"/>
      <c r="L581" s="34"/>
      <c r="M581" s="179"/>
      <c r="N581" s="180"/>
      <c r="O581" s="59"/>
      <c r="P581" s="59"/>
      <c r="Q581" s="59"/>
      <c r="R581" s="59"/>
      <c r="S581" s="59"/>
      <c r="T581" s="60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T581" s="18" t="s">
        <v>144</v>
      </c>
      <c r="AU581" s="18" t="s">
        <v>89</v>
      </c>
    </row>
    <row r="582" spans="1:65" s="13" customFormat="1" ht="10.199999999999999">
      <c r="B582" s="181"/>
      <c r="D582" s="177" t="s">
        <v>146</v>
      </c>
      <c r="E582" s="182" t="s">
        <v>1</v>
      </c>
      <c r="F582" s="183" t="s">
        <v>1250</v>
      </c>
      <c r="H582" s="182" t="s">
        <v>1</v>
      </c>
      <c r="I582" s="184"/>
      <c r="L582" s="181"/>
      <c r="M582" s="185"/>
      <c r="N582" s="186"/>
      <c r="O582" s="186"/>
      <c r="P582" s="186"/>
      <c r="Q582" s="186"/>
      <c r="R582" s="186"/>
      <c r="S582" s="186"/>
      <c r="T582" s="187"/>
      <c r="AT582" s="182" t="s">
        <v>146</v>
      </c>
      <c r="AU582" s="182" t="s">
        <v>89</v>
      </c>
      <c r="AV582" s="13" t="s">
        <v>86</v>
      </c>
      <c r="AW582" s="13" t="s">
        <v>33</v>
      </c>
      <c r="AX582" s="13" t="s">
        <v>78</v>
      </c>
      <c r="AY582" s="182" t="s">
        <v>136</v>
      </c>
    </row>
    <row r="583" spans="1:65" s="14" customFormat="1" ht="10.199999999999999">
      <c r="B583" s="188"/>
      <c r="D583" s="177" t="s">
        <v>146</v>
      </c>
      <c r="E583" s="189" t="s">
        <v>1</v>
      </c>
      <c r="F583" s="190" t="s">
        <v>1576</v>
      </c>
      <c r="H583" s="191">
        <v>88.5</v>
      </c>
      <c r="I583" s="192"/>
      <c r="L583" s="188"/>
      <c r="M583" s="193"/>
      <c r="N583" s="194"/>
      <c r="O583" s="194"/>
      <c r="P583" s="194"/>
      <c r="Q583" s="194"/>
      <c r="R583" s="194"/>
      <c r="S583" s="194"/>
      <c r="T583" s="195"/>
      <c r="AT583" s="189" t="s">
        <v>146</v>
      </c>
      <c r="AU583" s="189" t="s">
        <v>89</v>
      </c>
      <c r="AV583" s="14" t="s">
        <v>89</v>
      </c>
      <c r="AW583" s="14" t="s">
        <v>33</v>
      </c>
      <c r="AX583" s="14" t="s">
        <v>78</v>
      </c>
      <c r="AY583" s="189" t="s">
        <v>136</v>
      </c>
    </row>
    <row r="584" spans="1:65" s="15" customFormat="1" ht="10.199999999999999">
      <c r="B584" s="196"/>
      <c r="D584" s="177" t="s">
        <v>146</v>
      </c>
      <c r="E584" s="197" t="s">
        <v>1</v>
      </c>
      <c r="F584" s="198" t="s">
        <v>149</v>
      </c>
      <c r="H584" s="199">
        <v>88.5</v>
      </c>
      <c r="I584" s="200"/>
      <c r="L584" s="196"/>
      <c r="M584" s="201"/>
      <c r="N584" s="202"/>
      <c r="O584" s="202"/>
      <c r="P584" s="202"/>
      <c r="Q584" s="202"/>
      <c r="R584" s="202"/>
      <c r="S584" s="202"/>
      <c r="T584" s="203"/>
      <c r="AT584" s="197" t="s">
        <v>146</v>
      </c>
      <c r="AU584" s="197" t="s">
        <v>89</v>
      </c>
      <c r="AV584" s="15" t="s">
        <v>142</v>
      </c>
      <c r="AW584" s="15" t="s">
        <v>33</v>
      </c>
      <c r="AX584" s="15" t="s">
        <v>86</v>
      </c>
      <c r="AY584" s="197" t="s">
        <v>136</v>
      </c>
    </row>
    <row r="585" spans="1:65" s="2" customFormat="1" ht="16.5" customHeight="1">
      <c r="A585" s="33"/>
      <c r="B585" s="162"/>
      <c r="C585" s="212" t="s">
        <v>748</v>
      </c>
      <c r="D585" s="212" t="s">
        <v>517</v>
      </c>
      <c r="E585" s="213" t="s">
        <v>1584</v>
      </c>
      <c r="F585" s="214" t="s">
        <v>1585</v>
      </c>
      <c r="G585" s="215" t="s">
        <v>170</v>
      </c>
      <c r="H585" s="216">
        <v>88.5</v>
      </c>
      <c r="I585" s="217"/>
      <c r="J585" s="218">
        <f>ROUND(I585*H585,2)</f>
        <v>0</v>
      </c>
      <c r="K585" s="219"/>
      <c r="L585" s="220"/>
      <c r="M585" s="221" t="s">
        <v>1</v>
      </c>
      <c r="N585" s="222" t="s">
        <v>43</v>
      </c>
      <c r="O585" s="59"/>
      <c r="P585" s="173">
        <f>O585*H585</f>
        <v>0</v>
      </c>
      <c r="Q585" s="173">
        <v>1.6899999999999998E-2</v>
      </c>
      <c r="R585" s="173">
        <f>Q585*H585</f>
        <v>1.4956499999999999</v>
      </c>
      <c r="S585" s="173">
        <v>0</v>
      </c>
      <c r="T585" s="174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75" t="s">
        <v>204</v>
      </c>
      <c r="AT585" s="175" t="s">
        <v>517</v>
      </c>
      <c r="AU585" s="175" t="s">
        <v>89</v>
      </c>
      <c r="AY585" s="18" t="s">
        <v>136</v>
      </c>
      <c r="BE585" s="176">
        <f>IF(N585="základní",J585,0)</f>
        <v>0</v>
      </c>
      <c r="BF585" s="176">
        <f>IF(N585="snížená",J585,0)</f>
        <v>0</v>
      </c>
      <c r="BG585" s="176">
        <f>IF(N585="zákl. přenesená",J585,0)</f>
        <v>0</v>
      </c>
      <c r="BH585" s="176">
        <f>IF(N585="sníž. přenesená",J585,0)</f>
        <v>0</v>
      </c>
      <c r="BI585" s="176">
        <f>IF(N585="nulová",J585,0)</f>
        <v>0</v>
      </c>
      <c r="BJ585" s="18" t="s">
        <v>86</v>
      </c>
      <c r="BK585" s="176">
        <f>ROUND(I585*H585,2)</f>
        <v>0</v>
      </c>
      <c r="BL585" s="18" t="s">
        <v>142</v>
      </c>
      <c r="BM585" s="175" t="s">
        <v>1586</v>
      </c>
    </row>
    <row r="586" spans="1:65" s="2" customFormat="1" ht="10.199999999999999">
      <c r="A586" s="33"/>
      <c r="B586" s="34"/>
      <c r="C586" s="33"/>
      <c r="D586" s="177" t="s">
        <v>144</v>
      </c>
      <c r="E586" s="33"/>
      <c r="F586" s="178" t="s">
        <v>1587</v>
      </c>
      <c r="G586" s="33"/>
      <c r="H586" s="33"/>
      <c r="I586" s="97"/>
      <c r="J586" s="33"/>
      <c r="K586" s="33"/>
      <c r="L586" s="34"/>
      <c r="M586" s="179"/>
      <c r="N586" s="180"/>
      <c r="O586" s="59"/>
      <c r="P586" s="59"/>
      <c r="Q586" s="59"/>
      <c r="R586" s="59"/>
      <c r="S586" s="59"/>
      <c r="T586" s="60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T586" s="18" t="s">
        <v>144</v>
      </c>
      <c r="AU586" s="18" t="s">
        <v>89</v>
      </c>
    </row>
    <row r="587" spans="1:65" s="13" customFormat="1" ht="10.199999999999999">
      <c r="B587" s="181"/>
      <c r="D587" s="177" t="s">
        <v>146</v>
      </c>
      <c r="E587" s="182" t="s">
        <v>1</v>
      </c>
      <c r="F587" s="183" t="s">
        <v>1250</v>
      </c>
      <c r="H587" s="182" t="s">
        <v>1</v>
      </c>
      <c r="I587" s="184"/>
      <c r="L587" s="181"/>
      <c r="M587" s="185"/>
      <c r="N587" s="186"/>
      <c r="O587" s="186"/>
      <c r="P587" s="186"/>
      <c r="Q587" s="186"/>
      <c r="R587" s="186"/>
      <c r="S587" s="186"/>
      <c r="T587" s="187"/>
      <c r="AT587" s="182" t="s">
        <v>146</v>
      </c>
      <c r="AU587" s="182" t="s">
        <v>89</v>
      </c>
      <c r="AV587" s="13" t="s">
        <v>86</v>
      </c>
      <c r="AW587" s="13" t="s">
        <v>33</v>
      </c>
      <c r="AX587" s="13" t="s">
        <v>78</v>
      </c>
      <c r="AY587" s="182" t="s">
        <v>136</v>
      </c>
    </row>
    <row r="588" spans="1:65" s="14" customFormat="1" ht="10.199999999999999">
      <c r="B588" s="188"/>
      <c r="D588" s="177" t="s">
        <v>146</v>
      </c>
      <c r="E588" s="189" t="s">
        <v>1</v>
      </c>
      <c r="F588" s="190" t="s">
        <v>1576</v>
      </c>
      <c r="H588" s="191">
        <v>88.5</v>
      </c>
      <c r="I588" s="192"/>
      <c r="L588" s="188"/>
      <c r="M588" s="193"/>
      <c r="N588" s="194"/>
      <c r="O588" s="194"/>
      <c r="P588" s="194"/>
      <c r="Q588" s="194"/>
      <c r="R588" s="194"/>
      <c r="S588" s="194"/>
      <c r="T588" s="195"/>
      <c r="AT588" s="189" t="s">
        <v>146</v>
      </c>
      <c r="AU588" s="189" t="s">
        <v>89</v>
      </c>
      <c r="AV588" s="14" t="s">
        <v>89</v>
      </c>
      <c r="AW588" s="14" t="s">
        <v>33</v>
      </c>
      <c r="AX588" s="14" t="s">
        <v>86</v>
      </c>
      <c r="AY588" s="189" t="s">
        <v>136</v>
      </c>
    </row>
    <row r="589" spans="1:65" s="12" customFormat="1" ht="22.8" customHeight="1">
      <c r="B589" s="149"/>
      <c r="D589" s="150" t="s">
        <v>77</v>
      </c>
      <c r="E589" s="160" t="s">
        <v>1176</v>
      </c>
      <c r="F589" s="160" t="s">
        <v>1177</v>
      </c>
      <c r="I589" s="152"/>
      <c r="J589" s="161">
        <f>BK589</f>
        <v>0</v>
      </c>
      <c r="L589" s="149"/>
      <c r="M589" s="154"/>
      <c r="N589" s="155"/>
      <c r="O589" s="155"/>
      <c r="P589" s="156">
        <f>SUM(P590:P591)</f>
        <v>0</v>
      </c>
      <c r="Q589" s="155"/>
      <c r="R589" s="156">
        <f>SUM(R590:R591)</f>
        <v>0</v>
      </c>
      <c r="S589" s="155"/>
      <c r="T589" s="157">
        <f>SUM(T590:T591)</f>
        <v>0</v>
      </c>
      <c r="AR589" s="150" t="s">
        <v>86</v>
      </c>
      <c r="AT589" s="158" t="s">
        <v>77</v>
      </c>
      <c r="AU589" s="158" t="s">
        <v>86</v>
      </c>
      <c r="AY589" s="150" t="s">
        <v>136</v>
      </c>
      <c r="BK589" s="159">
        <f>SUM(BK590:BK591)</f>
        <v>0</v>
      </c>
    </row>
    <row r="590" spans="1:65" s="2" customFormat="1" ht="16.5" customHeight="1">
      <c r="A590" s="33"/>
      <c r="B590" s="162"/>
      <c r="C590" s="163" t="s">
        <v>754</v>
      </c>
      <c r="D590" s="163" t="s">
        <v>138</v>
      </c>
      <c r="E590" s="164" t="s">
        <v>1179</v>
      </c>
      <c r="F590" s="165" t="s">
        <v>1180</v>
      </c>
      <c r="G590" s="166" t="s">
        <v>468</v>
      </c>
      <c r="H590" s="167">
        <v>571.41</v>
      </c>
      <c r="I590" s="168"/>
      <c r="J590" s="169">
        <f>ROUND(I590*H590,2)</f>
        <v>0</v>
      </c>
      <c r="K590" s="170"/>
      <c r="L590" s="34"/>
      <c r="M590" s="171" t="s">
        <v>1</v>
      </c>
      <c r="N590" s="172" t="s">
        <v>43</v>
      </c>
      <c r="O590" s="59"/>
      <c r="P590" s="173">
        <f>O590*H590</f>
        <v>0</v>
      </c>
      <c r="Q590" s="173">
        <v>0</v>
      </c>
      <c r="R590" s="173">
        <f>Q590*H590</f>
        <v>0</v>
      </c>
      <c r="S590" s="173">
        <v>0</v>
      </c>
      <c r="T590" s="174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75" t="s">
        <v>142</v>
      </c>
      <c r="AT590" s="175" t="s">
        <v>138</v>
      </c>
      <c r="AU590" s="175" t="s">
        <v>89</v>
      </c>
      <c r="AY590" s="18" t="s">
        <v>136</v>
      </c>
      <c r="BE590" s="176">
        <f>IF(N590="základní",J590,0)</f>
        <v>0</v>
      </c>
      <c r="BF590" s="176">
        <f>IF(N590="snížená",J590,0)</f>
        <v>0</v>
      </c>
      <c r="BG590" s="176">
        <f>IF(N590="zákl. přenesená",J590,0)</f>
        <v>0</v>
      </c>
      <c r="BH590" s="176">
        <f>IF(N590="sníž. přenesená",J590,0)</f>
        <v>0</v>
      </c>
      <c r="BI590" s="176">
        <f>IF(N590="nulová",J590,0)</f>
        <v>0</v>
      </c>
      <c r="BJ590" s="18" t="s">
        <v>86</v>
      </c>
      <c r="BK590" s="176">
        <f>ROUND(I590*H590,2)</f>
        <v>0</v>
      </c>
      <c r="BL590" s="18" t="s">
        <v>142</v>
      </c>
      <c r="BM590" s="175" t="s">
        <v>1588</v>
      </c>
    </row>
    <row r="591" spans="1:65" s="2" customFormat="1" ht="19.2">
      <c r="A591" s="33"/>
      <c r="B591" s="34"/>
      <c r="C591" s="33"/>
      <c r="D591" s="177" t="s">
        <v>144</v>
      </c>
      <c r="E591" s="33"/>
      <c r="F591" s="178" t="s">
        <v>1182</v>
      </c>
      <c r="G591" s="33"/>
      <c r="H591" s="33"/>
      <c r="I591" s="97"/>
      <c r="J591" s="33"/>
      <c r="K591" s="33"/>
      <c r="L591" s="34"/>
      <c r="M591" s="223"/>
      <c r="N591" s="224"/>
      <c r="O591" s="225"/>
      <c r="P591" s="225"/>
      <c r="Q591" s="225"/>
      <c r="R591" s="225"/>
      <c r="S591" s="225"/>
      <c r="T591" s="226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T591" s="18" t="s">
        <v>144</v>
      </c>
      <c r="AU591" s="18" t="s">
        <v>89</v>
      </c>
    </row>
    <row r="592" spans="1:65" s="2" customFormat="1" ht="6.9" customHeight="1">
      <c r="A592" s="33"/>
      <c r="B592" s="48"/>
      <c r="C592" s="49"/>
      <c r="D592" s="49"/>
      <c r="E592" s="49"/>
      <c r="F592" s="49"/>
      <c r="G592" s="49"/>
      <c r="H592" s="49"/>
      <c r="I592" s="121"/>
      <c r="J592" s="49"/>
      <c r="K592" s="49"/>
      <c r="L592" s="34"/>
      <c r="M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</row>
  </sheetData>
  <autoFilter ref="C121:K591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28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94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4"/>
      <c r="L2" s="268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8" t="s">
        <v>95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89</v>
      </c>
    </row>
    <row r="4" spans="1:46" s="1" customFormat="1" ht="24.9" customHeight="1">
      <c r="B4" s="21"/>
      <c r="D4" s="22" t="s">
        <v>102</v>
      </c>
      <c r="I4" s="94"/>
      <c r="L4" s="21"/>
      <c r="M4" s="96" t="s">
        <v>10</v>
      </c>
      <c r="AT4" s="18" t="s">
        <v>3</v>
      </c>
    </row>
    <row r="5" spans="1:46" s="1" customFormat="1" ht="6.9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9" t="str">
        <f>'Rekapitulace stavby'!K6</f>
        <v>III/18047 x III/18025 - Losiná - průtah - rekonstrukce</v>
      </c>
      <c r="F7" s="270"/>
      <c r="G7" s="270"/>
      <c r="H7" s="270"/>
      <c r="I7" s="94"/>
      <c r="L7" s="21"/>
    </row>
    <row r="8" spans="1:46" s="2" customFormat="1" ht="12" customHeight="1">
      <c r="A8" s="33"/>
      <c r="B8" s="34"/>
      <c r="C8" s="33"/>
      <c r="D8" s="28" t="s">
        <v>103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0" t="s">
        <v>1589</v>
      </c>
      <c r="F9" s="271"/>
      <c r="G9" s="271"/>
      <c r="H9" s="271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88</v>
      </c>
      <c r="G11" s="33"/>
      <c r="H11" s="33"/>
      <c r="I11" s="98" t="s">
        <v>20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98" t="s">
        <v>23</v>
      </c>
      <c r="J12" s="56" t="str">
        <f>'Rekapitulace stavby'!AN8</f>
        <v>8. 2. 2020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98" t="s">
        <v>26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98" t="s">
        <v>28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26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2" t="str">
        <f>'Rekapitulace stavby'!E14</f>
        <v>Vyplň údaj</v>
      </c>
      <c r="F18" s="252"/>
      <c r="G18" s="252"/>
      <c r="H18" s="252"/>
      <c r="I18" s="9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26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98" t="s">
        <v>28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26</v>
      </c>
      <c r="J23" s="26" t="s">
        <v>35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36</v>
      </c>
      <c r="F24" s="33"/>
      <c r="G24" s="33"/>
      <c r="H24" s="33"/>
      <c r="I24" s="9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37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57" t="s">
        <v>1</v>
      </c>
      <c r="F27" s="257"/>
      <c r="G27" s="257"/>
      <c r="H27" s="257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42</v>
      </c>
      <c r="E33" s="28" t="s">
        <v>43</v>
      </c>
      <c r="F33" s="107">
        <f>ROUND((SUM(BE121:BE327)),  2)</f>
        <v>0</v>
      </c>
      <c r="G33" s="33"/>
      <c r="H33" s="33"/>
      <c r="I33" s="108">
        <v>0.21</v>
      </c>
      <c r="J33" s="107">
        <f>ROUND(((SUM(BE121:BE327))*I33),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44</v>
      </c>
      <c r="F34" s="107">
        <f>ROUND((SUM(BF121:BF327)),  2)</f>
        <v>0</v>
      </c>
      <c r="G34" s="33"/>
      <c r="H34" s="33"/>
      <c r="I34" s="108">
        <v>0.15</v>
      </c>
      <c r="J34" s="107">
        <f>ROUND(((SUM(BF121:BF327))*I34),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45</v>
      </c>
      <c r="F35" s="107">
        <f>ROUND((SUM(BG121:BG327)),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46</v>
      </c>
      <c r="F36" s="107">
        <f>ROUND((SUM(BH121:BH327)),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47</v>
      </c>
      <c r="F37" s="107">
        <f>ROUND((SUM(BI121:BI327)),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9" t="str">
        <f>E7</f>
        <v>III/18047 x III/18025 - Losiná - průtah - rekonstrukce</v>
      </c>
      <c r="F85" s="270"/>
      <c r="G85" s="270"/>
      <c r="H85" s="270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103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0" t="str">
        <f>E9</f>
        <v>SO 320 - Přeložka jednotné kanalizace</v>
      </c>
      <c r="F87" s="271"/>
      <c r="G87" s="271"/>
      <c r="H87" s="271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>Losiná</v>
      </c>
      <c r="G89" s="33"/>
      <c r="H89" s="33"/>
      <c r="I89" s="98" t="s">
        <v>23</v>
      </c>
      <c r="J89" s="56" t="str">
        <f>IF(J12="","",J12)</f>
        <v>8. 2. 2020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25</v>
      </c>
      <c r="D91" s="33"/>
      <c r="E91" s="33"/>
      <c r="F91" s="26" t="str">
        <f>E15</f>
        <v>SÚS PK a Obec Losiná</v>
      </c>
      <c r="G91" s="33"/>
      <c r="H91" s="33"/>
      <c r="I91" s="98" t="s">
        <v>31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Ing. Zdeněk Bláha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106</v>
      </c>
      <c r="D94" s="109"/>
      <c r="E94" s="109"/>
      <c r="F94" s="109"/>
      <c r="G94" s="109"/>
      <c r="H94" s="109"/>
      <c r="I94" s="124"/>
      <c r="J94" s="125" t="s">
        <v>107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26" t="s">
        <v>108</v>
      </c>
      <c r="D96" s="33"/>
      <c r="E96" s="33"/>
      <c r="F96" s="33"/>
      <c r="G96" s="33"/>
      <c r="H96" s="33"/>
      <c r="I96" s="97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109</v>
      </c>
    </row>
    <row r="97" spans="1:31" s="9" customFormat="1" ht="24.9" customHeight="1">
      <c r="B97" s="127"/>
      <c r="D97" s="128" t="s">
        <v>110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0" customFormat="1" ht="19.95" customHeight="1">
      <c r="B98" s="132"/>
      <c r="D98" s="133" t="s">
        <v>111</v>
      </c>
      <c r="E98" s="134"/>
      <c r="F98" s="134"/>
      <c r="G98" s="134"/>
      <c r="H98" s="134"/>
      <c r="I98" s="135"/>
      <c r="J98" s="136">
        <f>J123</f>
        <v>0</v>
      </c>
      <c r="L98" s="132"/>
    </row>
    <row r="99" spans="1:31" s="10" customFormat="1" ht="19.95" customHeight="1">
      <c r="B99" s="132"/>
      <c r="D99" s="133" t="s">
        <v>113</v>
      </c>
      <c r="E99" s="134"/>
      <c r="F99" s="134"/>
      <c r="G99" s="134"/>
      <c r="H99" s="134"/>
      <c r="I99" s="135"/>
      <c r="J99" s="136">
        <f>J211</f>
        <v>0</v>
      </c>
      <c r="L99" s="132"/>
    </row>
    <row r="100" spans="1:31" s="10" customFormat="1" ht="19.95" customHeight="1">
      <c r="B100" s="132"/>
      <c r="D100" s="133" t="s">
        <v>115</v>
      </c>
      <c r="E100" s="134"/>
      <c r="F100" s="134"/>
      <c r="G100" s="134"/>
      <c r="H100" s="134"/>
      <c r="I100" s="135"/>
      <c r="J100" s="136">
        <f>J243</f>
        <v>0</v>
      </c>
      <c r="L100" s="132"/>
    </row>
    <row r="101" spans="1:31" s="10" customFormat="1" ht="19.95" customHeight="1">
      <c r="B101" s="132"/>
      <c r="D101" s="133" t="s">
        <v>118</v>
      </c>
      <c r="E101" s="134"/>
      <c r="F101" s="134"/>
      <c r="G101" s="134"/>
      <c r="H101" s="134"/>
      <c r="I101" s="135"/>
      <c r="J101" s="136">
        <f>J325</f>
        <v>0</v>
      </c>
      <c r="L101" s="132"/>
    </row>
    <row r="102" spans="1:31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97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" customHeight="1">
      <c r="A103" s="33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" customHeight="1">
      <c r="A107" s="33"/>
      <c r="B107" s="50"/>
      <c r="C107" s="51"/>
      <c r="D107" s="51"/>
      <c r="E107" s="51"/>
      <c r="F107" s="51"/>
      <c r="G107" s="51"/>
      <c r="H107" s="51"/>
      <c r="I107" s="122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" customHeight="1">
      <c r="A108" s="33"/>
      <c r="B108" s="34"/>
      <c r="C108" s="22" t="s">
        <v>121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69" t="str">
        <f>E7</f>
        <v>III/18047 x III/18025 - Losiná - průtah - rekonstrukce</v>
      </c>
      <c r="F111" s="270"/>
      <c r="G111" s="270"/>
      <c r="H111" s="270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103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30" t="str">
        <f>E9</f>
        <v>SO 320 - Přeložka jednotné kanalizace</v>
      </c>
      <c r="F113" s="271"/>
      <c r="G113" s="271"/>
      <c r="H113" s="271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21</v>
      </c>
      <c r="D115" s="33"/>
      <c r="E115" s="33"/>
      <c r="F115" s="26" t="str">
        <f>F12</f>
        <v>Losiná</v>
      </c>
      <c r="G115" s="33"/>
      <c r="H115" s="33"/>
      <c r="I115" s="98" t="s">
        <v>23</v>
      </c>
      <c r="J115" s="56" t="str">
        <f>IF(J12="","",J12)</f>
        <v>8. 2. 2020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25</v>
      </c>
      <c r="D117" s="33"/>
      <c r="E117" s="33"/>
      <c r="F117" s="26" t="str">
        <f>E15</f>
        <v>SÚS PK a Obec Losiná</v>
      </c>
      <c r="G117" s="33"/>
      <c r="H117" s="33"/>
      <c r="I117" s="98" t="s">
        <v>31</v>
      </c>
      <c r="J117" s="31" t="str">
        <f>E21</f>
        <v xml:space="preserve"> 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29</v>
      </c>
      <c r="D118" s="33"/>
      <c r="E118" s="33"/>
      <c r="F118" s="26" t="str">
        <f>IF(E18="","",E18)</f>
        <v>Vyplň údaj</v>
      </c>
      <c r="G118" s="33"/>
      <c r="H118" s="33"/>
      <c r="I118" s="98" t="s">
        <v>34</v>
      </c>
      <c r="J118" s="31" t="str">
        <f>E24</f>
        <v>Ing. Zdeněk Bláha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37"/>
      <c r="B120" s="138"/>
      <c r="C120" s="139" t="s">
        <v>122</v>
      </c>
      <c r="D120" s="140" t="s">
        <v>63</v>
      </c>
      <c r="E120" s="140" t="s">
        <v>59</v>
      </c>
      <c r="F120" s="140" t="s">
        <v>60</v>
      </c>
      <c r="G120" s="140" t="s">
        <v>123</v>
      </c>
      <c r="H120" s="140" t="s">
        <v>124</v>
      </c>
      <c r="I120" s="141" t="s">
        <v>125</v>
      </c>
      <c r="J120" s="142" t="s">
        <v>107</v>
      </c>
      <c r="K120" s="143" t="s">
        <v>126</v>
      </c>
      <c r="L120" s="144"/>
      <c r="M120" s="63" t="s">
        <v>1</v>
      </c>
      <c r="N120" s="64" t="s">
        <v>42</v>
      </c>
      <c r="O120" s="64" t="s">
        <v>127</v>
      </c>
      <c r="P120" s="64" t="s">
        <v>128</v>
      </c>
      <c r="Q120" s="64" t="s">
        <v>129</v>
      </c>
      <c r="R120" s="64" t="s">
        <v>130</v>
      </c>
      <c r="S120" s="64" t="s">
        <v>131</v>
      </c>
      <c r="T120" s="65" t="s">
        <v>132</v>
      </c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65" s="2" customFormat="1" ht="22.8" customHeight="1">
      <c r="A121" s="33"/>
      <c r="B121" s="34"/>
      <c r="C121" s="70" t="s">
        <v>133</v>
      </c>
      <c r="D121" s="33"/>
      <c r="E121" s="33"/>
      <c r="F121" s="33"/>
      <c r="G121" s="33"/>
      <c r="H121" s="33"/>
      <c r="I121" s="97"/>
      <c r="J121" s="145">
        <f>BK121</f>
        <v>0</v>
      </c>
      <c r="K121" s="33"/>
      <c r="L121" s="34"/>
      <c r="M121" s="66"/>
      <c r="N121" s="57"/>
      <c r="O121" s="67"/>
      <c r="P121" s="146">
        <f>P122</f>
        <v>0</v>
      </c>
      <c r="Q121" s="67"/>
      <c r="R121" s="146">
        <f>R122</f>
        <v>30.901049950000004</v>
      </c>
      <c r="S121" s="67"/>
      <c r="T121" s="147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77</v>
      </c>
      <c r="AU121" s="18" t="s">
        <v>109</v>
      </c>
      <c r="BK121" s="148">
        <f>BK122</f>
        <v>0</v>
      </c>
    </row>
    <row r="122" spans="1:65" s="12" customFormat="1" ht="25.95" customHeight="1">
      <c r="B122" s="149"/>
      <c r="D122" s="150" t="s">
        <v>77</v>
      </c>
      <c r="E122" s="151" t="s">
        <v>134</v>
      </c>
      <c r="F122" s="151" t="s">
        <v>135</v>
      </c>
      <c r="I122" s="152"/>
      <c r="J122" s="153">
        <f>BK122</f>
        <v>0</v>
      </c>
      <c r="L122" s="149"/>
      <c r="M122" s="154"/>
      <c r="N122" s="155"/>
      <c r="O122" s="155"/>
      <c r="P122" s="156">
        <f>P123+P211+P243+P325</f>
        <v>0</v>
      </c>
      <c r="Q122" s="155"/>
      <c r="R122" s="156">
        <f>R123+R211+R243+R325</f>
        <v>30.901049950000004</v>
      </c>
      <c r="S122" s="155"/>
      <c r="T122" s="157">
        <f>T123+T211+T243+T325</f>
        <v>0</v>
      </c>
      <c r="AR122" s="150" t="s">
        <v>86</v>
      </c>
      <c r="AT122" s="158" t="s">
        <v>77</v>
      </c>
      <c r="AU122" s="158" t="s">
        <v>78</v>
      </c>
      <c r="AY122" s="150" t="s">
        <v>136</v>
      </c>
      <c r="BK122" s="159">
        <f>BK123+BK211+BK243+BK325</f>
        <v>0</v>
      </c>
    </row>
    <row r="123" spans="1:65" s="12" customFormat="1" ht="22.8" customHeight="1">
      <c r="B123" s="149"/>
      <c r="D123" s="150" t="s">
        <v>77</v>
      </c>
      <c r="E123" s="160" t="s">
        <v>86</v>
      </c>
      <c r="F123" s="160" t="s">
        <v>137</v>
      </c>
      <c r="I123" s="152"/>
      <c r="J123" s="161">
        <f>BK123</f>
        <v>0</v>
      </c>
      <c r="L123" s="149"/>
      <c r="M123" s="154"/>
      <c r="N123" s="155"/>
      <c r="O123" s="155"/>
      <c r="P123" s="156">
        <f>SUM(P124:P210)</f>
        <v>0</v>
      </c>
      <c r="Q123" s="155"/>
      <c r="R123" s="156">
        <f>SUM(R124:R210)</f>
        <v>18.895853000000002</v>
      </c>
      <c r="S123" s="155"/>
      <c r="T123" s="157">
        <f>SUM(T124:T210)</f>
        <v>0</v>
      </c>
      <c r="AR123" s="150" t="s">
        <v>86</v>
      </c>
      <c r="AT123" s="158" t="s">
        <v>77</v>
      </c>
      <c r="AU123" s="158" t="s">
        <v>86</v>
      </c>
      <c r="AY123" s="150" t="s">
        <v>136</v>
      </c>
      <c r="BK123" s="159">
        <f>SUM(BK124:BK210)</f>
        <v>0</v>
      </c>
    </row>
    <row r="124" spans="1:65" s="2" customFormat="1" ht="16.5" customHeight="1">
      <c r="A124" s="33"/>
      <c r="B124" s="162"/>
      <c r="C124" s="163" t="s">
        <v>86</v>
      </c>
      <c r="D124" s="163" t="s">
        <v>138</v>
      </c>
      <c r="E124" s="164" t="s">
        <v>155</v>
      </c>
      <c r="F124" s="165" t="s">
        <v>156</v>
      </c>
      <c r="G124" s="166" t="s">
        <v>157</v>
      </c>
      <c r="H124" s="167">
        <v>200</v>
      </c>
      <c r="I124" s="168"/>
      <c r="J124" s="169">
        <f>ROUND(I124*H124,2)</f>
        <v>0</v>
      </c>
      <c r="K124" s="170"/>
      <c r="L124" s="34"/>
      <c r="M124" s="171" t="s">
        <v>1</v>
      </c>
      <c r="N124" s="172" t="s">
        <v>43</v>
      </c>
      <c r="O124" s="59"/>
      <c r="P124" s="173">
        <f>O124*H124</f>
        <v>0</v>
      </c>
      <c r="Q124" s="173">
        <v>3.0000000000000001E-5</v>
      </c>
      <c r="R124" s="173">
        <f>Q124*H124</f>
        <v>6.0000000000000001E-3</v>
      </c>
      <c r="S124" s="173">
        <v>0</v>
      </c>
      <c r="T124" s="174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5" t="s">
        <v>142</v>
      </c>
      <c r="AT124" s="175" t="s">
        <v>138</v>
      </c>
      <c r="AU124" s="175" t="s">
        <v>89</v>
      </c>
      <c r="AY124" s="18" t="s">
        <v>136</v>
      </c>
      <c r="BE124" s="176">
        <f>IF(N124="základní",J124,0)</f>
        <v>0</v>
      </c>
      <c r="BF124" s="176">
        <f>IF(N124="snížená",J124,0)</f>
        <v>0</v>
      </c>
      <c r="BG124" s="176">
        <f>IF(N124="zákl. přenesená",J124,0)</f>
        <v>0</v>
      </c>
      <c r="BH124" s="176">
        <f>IF(N124="sníž. přenesená",J124,0)</f>
        <v>0</v>
      </c>
      <c r="BI124" s="176">
        <f>IF(N124="nulová",J124,0)</f>
        <v>0</v>
      </c>
      <c r="BJ124" s="18" t="s">
        <v>86</v>
      </c>
      <c r="BK124" s="176">
        <f>ROUND(I124*H124,2)</f>
        <v>0</v>
      </c>
      <c r="BL124" s="18" t="s">
        <v>142</v>
      </c>
      <c r="BM124" s="175" t="s">
        <v>1590</v>
      </c>
    </row>
    <row r="125" spans="1:65" s="2" customFormat="1" ht="10.199999999999999">
      <c r="A125" s="33"/>
      <c r="B125" s="34"/>
      <c r="C125" s="33"/>
      <c r="D125" s="177" t="s">
        <v>144</v>
      </c>
      <c r="E125" s="33"/>
      <c r="F125" s="178" t="s">
        <v>159</v>
      </c>
      <c r="G125" s="33"/>
      <c r="H125" s="33"/>
      <c r="I125" s="97"/>
      <c r="J125" s="33"/>
      <c r="K125" s="33"/>
      <c r="L125" s="34"/>
      <c r="M125" s="179"/>
      <c r="N125" s="180"/>
      <c r="O125" s="59"/>
      <c r="P125" s="59"/>
      <c r="Q125" s="59"/>
      <c r="R125" s="59"/>
      <c r="S125" s="59"/>
      <c r="T125" s="60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144</v>
      </c>
      <c r="AU125" s="18" t="s">
        <v>89</v>
      </c>
    </row>
    <row r="126" spans="1:65" s="14" customFormat="1" ht="10.199999999999999">
      <c r="B126" s="188"/>
      <c r="D126" s="177" t="s">
        <v>146</v>
      </c>
      <c r="E126" s="189" t="s">
        <v>1</v>
      </c>
      <c r="F126" s="190" t="s">
        <v>1591</v>
      </c>
      <c r="H126" s="191">
        <v>200</v>
      </c>
      <c r="I126" s="192"/>
      <c r="L126" s="188"/>
      <c r="M126" s="193"/>
      <c r="N126" s="194"/>
      <c r="O126" s="194"/>
      <c r="P126" s="194"/>
      <c r="Q126" s="194"/>
      <c r="R126" s="194"/>
      <c r="S126" s="194"/>
      <c r="T126" s="195"/>
      <c r="AT126" s="189" t="s">
        <v>146</v>
      </c>
      <c r="AU126" s="189" t="s">
        <v>89</v>
      </c>
      <c r="AV126" s="14" t="s">
        <v>89</v>
      </c>
      <c r="AW126" s="14" t="s">
        <v>33</v>
      </c>
      <c r="AX126" s="14" t="s">
        <v>86</v>
      </c>
      <c r="AY126" s="189" t="s">
        <v>136</v>
      </c>
    </row>
    <row r="127" spans="1:65" s="2" customFormat="1" ht="16.5" customHeight="1">
      <c r="A127" s="33"/>
      <c r="B127" s="162"/>
      <c r="C127" s="163" t="s">
        <v>89</v>
      </c>
      <c r="D127" s="163" t="s">
        <v>138</v>
      </c>
      <c r="E127" s="164" t="s">
        <v>161</v>
      </c>
      <c r="F127" s="165" t="s">
        <v>162</v>
      </c>
      <c r="G127" s="166" t="s">
        <v>163</v>
      </c>
      <c r="H127" s="167">
        <v>25</v>
      </c>
      <c r="I127" s="168"/>
      <c r="J127" s="169">
        <f>ROUND(I127*H127,2)</f>
        <v>0</v>
      </c>
      <c r="K127" s="170"/>
      <c r="L127" s="34"/>
      <c r="M127" s="171" t="s">
        <v>1</v>
      </c>
      <c r="N127" s="172" t="s">
        <v>43</v>
      </c>
      <c r="O127" s="59"/>
      <c r="P127" s="173">
        <f>O127*H127</f>
        <v>0</v>
      </c>
      <c r="Q127" s="173">
        <v>0</v>
      </c>
      <c r="R127" s="173">
        <f>Q127*H127</f>
        <v>0</v>
      </c>
      <c r="S127" s="173">
        <v>0</v>
      </c>
      <c r="T127" s="174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5" t="s">
        <v>142</v>
      </c>
      <c r="AT127" s="175" t="s">
        <v>138</v>
      </c>
      <c r="AU127" s="175" t="s">
        <v>89</v>
      </c>
      <c r="AY127" s="18" t="s">
        <v>136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8" t="s">
        <v>86</v>
      </c>
      <c r="BK127" s="176">
        <f>ROUND(I127*H127,2)</f>
        <v>0</v>
      </c>
      <c r="BL127" s="18" t="s">
        <v>142</v>
      </c>
      <c r="BM127" s="175" t="s">
        <v>1592</v>
      </c>
    </row>
    <row r="128" spans="1:65" s="2" customFormat="1" ht="10.199999999999999">
      <c r="A128" s="33"/>
      <c r="B128" s="34"/>
      <c r="C128" s="33"/>
      <c r="D128" s="177" t="s">
        <v>144</v>
      </c>
      <c r="E128" s="33"/>
      <c r="F128" s="178" t="s">
        <v>165</v>
      </c>
      <c r="G128" s="33"/>
      <c r="H128" s="33"/>
      <c r="I128" s="97"/>
      <c r="J128" s="33"/>
      <c r="K128" s="33"/>
      <c r="L128" s="34"/>
      <c r="M128" s="179"/>
      <c r="N128" s="180"/>
      <c r="O128" s="59"/>
      <c r="P128" s="59"/>
      <c r="Q128" s="59"/>
      <c r="R128" s="59"/>
      <c r="S128" s="59"/>
      <c r="T128" s="60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144</v>
      </c>
      <c r="AU128" s="18" t="s">
        <v>89</v>
      </c>
    </row>
    <row r="129" spans="1:65" s="14" customFormat="1" ht="10.199999999999999">
      <c r="B129" s="188"/>
      <c r="D129" s="177" t="s">
        <v>146</v>
      </c>
      <c r="E129" s="189" t="s">
        <v>1</v>
      </c>
      <c r="F129" s="190" t="s">
        <v>1593</v>
      </c>
      <c r="H129" s="191">
        <v>25</v>
      </c>
      <c r="I129" s="192"/>
      <c r="L129" s="188"/>
      <c r="M129" s="193"/>
      <c r="N129" s="194"/>
      <c r="O129" s="194"/>
      <c r="P129" s="194"/>
      <c r="Q129" s="194"/>
      <c r="R129" s="194"/>
      <c r="S129" s="194"/>
      <c r="T129" s="195"/>
      <c r="AT129" s="189" t="s">
        <v>146</v>
      </c>
      <c r="AU129" s="189" t="s">
        <v>89</v>
      </c>
      <c r="AV129" s="14" t="s">
        <v>89</v>
      </c>
      <c r="AW129" s="14" t="s">
        <v>33</v>
      </c>
      <c r="AX129" s="14" t="s">
        <v>86</v>
      </c>
      <c r="AY129" s="189" t="s">
        <v>136</v>
      </c>
    </row>
    <row r="130" spans="1:65" s="2" customFormat="1" ht="16.5" customHeight="1">
      <c r="A130" s="33"/>
      <c r="B130" s="162"/>
      <c r="C130" s="163" t="s">
        <v>154</v>
      </c>
      <c r="D130" s="163" t="s">
        <v>138</v>
      </c>
      <c r="E130" s="164" t="s">
        <v>225</v>
      </c>
      <c r="F130" s="165" t="s">
        <v>226</v>
      </c>
      <c r="G130" s="166" t="s">
        <v>170</v>
      </c>
      <c r="H130" s="167">
        <v>20</v>
      </c>
      <c r="I130" s="168"/>
      <c r="J130" s="169">
        <f>ROUND(I130*H130,2)</f>
        <v>0</v>
      </c>
      <c r="K130" s="170"/>
      <c r="L130" s="34"/>
      <c r="M130" s="171" t="s">
        <v>1</v>
      </c>
      <c r="N130" s="172" t="s">
        <v>43</v>
      </c>
      <c r="O130" s="59"/>
      <c r="P130" s="173">
        <f>O130*H130</f>
        <v>0</v>
      </c>
      <c r="Q130" s="173">
        <v>1.4999999999999999E-4</v>
      </c>
      <c r="R130" s="173">
        <f>Q130*H130</f>
        <v>2.9999999999999996E-3</v>
      </c>
      <c r="S130" s="173">
        <v>0</v>
      </c>
      <c r="T130" s="174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5" t="s">
        <v>142</v>
      </c>
      <c r="AT130" s="175" t="s">
        <v>138</v>
      </c>
      <c r="AU130" s="175" t="s">
        <v>89</v>
      </c>
      <c r="AY130" s="18" t="s">
        <v>136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8" t="s">
        <v>86</v>
      </c>
      <c r="BK130" s="176">
        <f>ROUND(I130*H130,2)</f>
        <v>0</v>
      </c>
      <c r="BL130" s="18" t="s">
        <v>142</v>
      </c>
      <c r="BM130" s="175" t="s">
        <v>1594</v>
      </c>
    </row>
    <row r="131" spans="1:65" s="2" customFormat="1" ht="10.199999999999999">
      <c r="A131" s="33"/>
      <c r="B131" s="34"/>
      <c r="C131" s="33"/>
      <c r="D131" s="177" t="s">
        <v>144</v>
      </c>
      <c r="E131" s="33"/>
      <c r="F131" s="178" t="s">
        <v>228</v>
      </c>
      <c r="G131" s="33"/>
      <c r="H131" s="33"/>
      <c r="I131" s="97"/>
      <c r="J131" s="33"/>
      <c r="K131" s="33"/>
      <c r="L131" s="34"/>
      <c r="M131" s="179"/>
      <c r="N131" s="180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144</v>
      </c>
      <c r="AU131" s="18" t="s">
        <v>89</v>
      </c>
    </row>
    <row r="132" spans="1:65" s="14" customFormat="1" ht="10.199999999999999">
      <c r="B132" s="188"/>
      <c r="D132" s="177" t="s">
        <v>146</v>
      </c>
      <c r="E132" s="189" t="s">
        <v>1</v>
      </c>
      <c r="F132" s="190" t="s">
        <v>1595</v>
      </c>
      <c r="H132" s="191">
        <v>20</v>
      </c>
      <c r="I132" s="192"/>
      <c r="L132" s="188"/>
      <c r="M132" s="193"/>
      <c r="N132" s="194"/>
      <c r="O132" s="194"/>
      <c r="P132" s="194"/>
      <c r="Q132" s="194"/>
      <c r="R132" s="194"/>
      <c r="S132" s="194"/>
      <c r="T132" s="195"/>
      <c r="AT132" s="189" t="s">
        <v>146</v>
      </c>
      <c r="AU132" s="189" t="s">
        <v>89</v>
      </c>
      <c r="AV132" s="14" t="s">
        <v>89</v>
      </c>
      <c r="AW132" s="14" t="s">
        <v>33</v>
      </c>
      <c r="AX132" s="14" t="s">
        <v>78</v>
      </c>
      <c r="AY132" s="189" t="s">
        <v>136</v>
      </c>
    </row>
    <row r="133" spans="1:65" s="15" customFormat="1" ht="10.199999999999999">
      <c r="B133" s="196"/>
      <c r="D133" s="177" t="s">
        <v>146</v>
      </c>
      <c r="E133" s="197" t="s">
        <v>1</v>
      </c>
      <c r="F133" s="198" t="s">
        <v>149</v>
      </c>
      <c r="H133" s="199">
        <v>20</v>
      </c>
      <c r="I133" s="200"/>
      <c r="L133" s="196"/>
      <c r="M133" s="201"/>
      <c r="N133" s="202"/>
      <c r="O133" s="202"/>
      <c r="P133" s="202"/>
      <c r="Q133" s="202"/>
      <c r="R133" s="202"/>
      <c r="S133" s="202"/>
      <c r="T133" s="203"/>
      <c r="AT133" s="197" t="s">
        <v>146</v>
      </c>
      <c r="AU133" s="197" t="s">
        <v>89</v>
      </c>
      <c r="AV133" s="15" t="s">
        <v>142</v>
      </c>
      <c r="AW133" s="15" t="s">
        <v>33</v>
      </c>
      <c r="AX133" s="15" t="s">
        <v>86</v>
      </c>
      <c r="AY133" s="197" t="s">
        <v>136</v>
      </c>
    </row>
    <row r="134" spans="1:65" s="2" customFormat="1" ht="16.5" customHeight="1">
      <c r="A134" s="33"/>
      <c r="B134" s="162"/>
      <c r="C134" s="163" t="s">
        <v>142</v>
      </c>
      <c r="D134" s="163" t="s">
        <v>138</v>
      </c>
      <c r="E134" s="164" t="s">
        <v>231</v>
      </c>
      <c r="F134" s="165" t="s">
        <v>232</v>
      </c>
      <c r="G134" s="166" t="s">
        <v>170</v>
      </c>
      <c r="H134" s="167">
        <v>20</v>
      </c>
      <c r="I134" s="168"/>
      <c r="J134" s="169">
        <f>ROUND(I134*H134,2)</f>
        <v>0</v>
      </c>
      <c r="K134" s="170"/>
      <c r="L134" s="34"/>
      <c r="M134" s="171" t="s">
        <v>1</v>
      </c>
      <c r="N134" s="172" t="s">
        <v>43</v>
      </c>
      <c r="O134" s="59"/>
      <c r="P134" s="173">
        <f>O134*H134</f>
        <v>0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5" t="s">
        <v>142</v>
      </c>
      <c r="AT134" s="175" t="s">
        <v>138</v>
      </c>
      <c r="AU134" s="175" t="s">
        <v>89</v>
      </c>
      <c r="AY134" s="18" t="s">
        <v>136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8" t="s">
        <v>86</v>
      </c>
      <c r="BK134" s="176">
        <f>ROUND(I134*H134,2)</f>
        <v>0</v>
      </c>
      <c r="BL134" s="18" t="s">
        <v>142</v>
      </c>
      <c r="BM134" s="175" t="s">
        <v>1596</v>
      </c>
    </row>
    <row r="135" spans="1:65" s="2" customFormat="1" ht="19.2">
      <c r="A135" s="33"/>
      <c r="B135" s="34"/>
      <c r="C135" s="33"/>
      <c r="D135" s="177" t="s">
        <v>144</v>
      </c>
      <c r="E135" s="33"/>
      <c r="F135" s="178" t="s">
        <v>234</v>
      </c>
      <c r="G135" s="33"/>
      <c r="H135" s="33"/>
      <c r="I135" s="97"/>
      <c r="J135" s="33"/>
      <c r="K135" s="33"/>
      <c r="L135" s="34"/>
      <c r="M135" s="179"/>
      <c r="N135" s="180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144</v>
      </c>
      <c r="AU135" s="18" t="s">
        <v>89</v>
      </c>
    </row>
    <row r="136" spans="1:65" s="14" customFormat="1" ht="10.199999999999999">
      <c r="B136" s="188"/>
      <c r="D136" s="177" t="s">
        <v>146</v>
      </c>
      <c r="E136" s="189" t="s">
        <v>1</v>
      </c>
      <c r="F136" s="190" t="s">
        <v>1597</v>
      </c>
      <c r="H136" s="191">
        <v>20</v>
      </c>
      <c r="I136" s="192"/>
      <c r="L136" s="188"/>
      <c r="M136" s="193"/>
      <c r="N136" s="194"/>
      <c r="O136" s="194"/>
      <c r="P136" s="194"/>
      <c r="Q136" s="194"/>
      <c r="R136" s="194"/>
      <c r="S136" s="194"/>
      <c r="T136" s="195"/>
      <c r="AT136" s="189" t="s">
        <v>146</v>
      </c>
      <c r="AU136" s="189" t="s">
        <v>89</v>
      </c>
      <c r="AV136" s="14" t="s">
        <v>89</v>
      </c>
      <c r="AW136" s="14" t="s">
        <v>33</v>
      </c>
      <c r="AX136" s="14" t="s">
        <v>86</v>
      </c>
      <c r="AY136" s="189" t="s">
        <v>136</v>
      </c>
    </row>
    <row r="137" spans="1:65" s="2" customFormat="1" ht="16.5" customHeight="1">
      <c r="A137" s="33"/>
      <c r="B137" s="162"/>
      <c r="C137" s="163" t="s">
        <v>167</v>
      </c>
      <c r="D137" s="163" t="s">
        <v>138</v>
      </c>
      <c r="E137" s="164" t="s">
        <v>237</v>
      </c>
      <c r="F137" s="165" t="s">
        <v>238</v>
      </c>
      <c r="G137" s="166" t="s">
        <v>170</v>
      </c>
      <c r="H137" s="167">
        <v>3.4</v>
      </c>
      <c r="I137" s="168"/>
      <c r="J137" s="169">
        <f>ROUND(I137*H137,2)</f>
        <v>0</v>
      </c>
      <c r="K137" s="170"/>
      <c r="L137" s="34"/>
      <c r="M137" s="171" t="s">
        <v>1</v>
      </c>
      <c r="N137" s="172" t="s">
        <v>43</v>
      </c>
      <c r="O137" s="59"/>
      <c r="P137" s="173">
        <f>O137*H137</f>
        <v>0</v>
      </c>
      <c r="Q137" s="173">
        <v>4.6999999999999999E-4</v>
      </c>
      <c r="R137" s="173">
        <f>Q137*H137</f>
        <v>1.5979999999999998E-3</v>
      </c>
      <c r="S137" s="173">
        <v>0</v>
      </c>
      <c r="T137" s="17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5" t="s">
        <v>142</v>
      </c>
      <c r="AT137" s="175" t="s">
        <v>138</v>
      </c>
      <c r="AU137" s="175" t="s">
        <v>89</v>
      </c>
      <c r="AY137" s="18" t="s">
        <v>136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8" t="s">
        <v>86</v>
      </c>
      <c r="BK137" s="176">
        <f>ROUND(I137*H137,2)</f>
        <v>0</v>
      </c>
      <c r="BL137" s="18" t="s">
        <v>142</v>
      </c>
      <c r="BM137" s="175" t="s">
        <v>1598</v>
      </c>
    </row>
    <row r="138" spans="1:65" s="2" customFormat="1" ht="10.199999999999999">
      <c r="A138" s="33"/>
      <c r="B138" s="34"/>
      <c r="C138" s="33"/>
      <c r="D138" s="177" t="s">
        <v>144</v>
      </c>
      <c r="E138" s="33"/>
      <c r="F138" s="178" t="s">
        <v>240</v>
      </c>
      <c r="G138" s="33"/>
      <c r="H138" s="33"/>
      <c r="I138" s="97"/>
      <c r="J138" s="33"/>
      <c r="K138" s="33"/>
      <c r="L138" s="34"/>
      <c r="M138" s="179"/>
      <c r="N138" s="180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144</v>
      </c>
      <c r="AU138" s="18" t="s">
        <v>89</v>
      </c>
    </row>
    <row r="139" spans="1:65" s="14" customFormat="1" ht="10.199999999999999">
      <c r="B139" s="188"/>
      <c r="D139" s="177" t="s">
        <v>146</v>
      </c>
      <c r="E139" s="189" t="s">
        <v>1</v>
      </c>
      <c r="F139" s="190" t="s">
        <v>1599</v>
      </c>
      <c r="H139" s="191">
        <v>3.4</v>
      </c>
      <c r="I139" s="192"/>
      <c r="L139" s="188"/>
      <c r="M139" s="193"/>
      <c r="N139" s="194"/>
      <c r="O139" s="194"/>
      <c r="P139" s="194"/>
      <c r="Q139" s="194"/>
      <c r="R139" s="194"/>
      <c r="S139" s="194"/>
      <c r="T139" s="195"/>
      <c r="AT139" s="189" t="s">
        <v>146</v>
      </c>
      <c r="AU139" s="189" t="s">
        <v>89</v>
      </c>
      <c r="AV139" s="14" t="s">
        <v>89</v>
      </c>
      <c r="AW139" s="14" t="s">
        <v>33</v>
      </c>
      <c r="AX139" s="14" t="s">
        <v>78</v>
      </c>
      <c r="AY139" s="189" t="s">
        <v>136</v>
      </c>
    </row>
    <row r="140" spans="1:65" s="15" customFormat="1" ht="10.199999999999999">
      <c r="B140" s="196"/>
      <c r="D140" s="177" t="s">
        <v>146</v>
      </c>
      <c r="E140" s="197" t="s">
        <v>1</v>
      </c>
      <c r="F140" s="198" t="s">
        <v>149</v>
      </c>
      <c r="H140" s="199">
        <v>3.4</v>
      </c>
      <c r="I140" s="200"/>
      <c r="L140" s="196"/>
      <c r="M140" s="201"/>
      <c r="N140" s="202"/>
      <c r="O140" s="202"/>
      <c r="P140" s="202"/>
      <c r="Q140" s="202"/>
      <c r="R140" s="202"/>
      <c r="S140" s="202"/>
      <c r="T140" s="203"/>
      <c r="AT140" s="197" t="s">
        <v>146</v>
      </c>
      <c r="AU140" s="197" t="s">
        <v>89</v>
      </c>
      <c r="AV140" s="15" t="s">
        <v>142</v>
      </c>
      <c r="AW140" s="15" t="s">
        <v>33</v>
      </c>
      <c r="AX140" s="15" t="s">
        <v>86</v>
      </c>
      <c r="AY140" s="197" t="s">
        <v>136</v>
      </c>
    </row>
    <row r="141" spans="1:65" s="2" customFormat="1" ht="16.5" customHeight="1">
      <c r="A141" s="33"/>
      <c r="B141" s="162"/>
      <c r="C141" s="163" t="s">
        <v>191</v>
      </c>
      <c r="D141" s="163" t="s">
        <v>138</v>
      </c>
      <c r="E141" s="164" t="s">
        <v>243</v>
      </c>
      <c r="F141" s="165" t="s">
        <v>244</v>
      </c>
      <c r="G141" s="166" t="s">
        <v>170</v>
      </c>
      <c r="H141" s="167">
        <v>3.4</v>
      </c>
      <c r="I141" s="168"/>
      <c r="J141" s="169">
        <f>ROUND(I141*H141,2)</f>
        <v>0</v>
      </c>
      <c r="K141" s="170"/>
      <c r="L141" s="34"/>
      <c r="M141" s="171" t="s">
        <v>1</v>
      </c>
      <c r="N141" s="172" t="s">
        <v>43</v>
      </c>
      <c r="O141" s="59"/>
      <c r="P141" s="173">
        <f>O141*H141</f>
        <v>0</v>
      </c>
      <c r="Q141" s="173">
        <v>0</v>
      </c>
      <c r="R141" s="173">
        <f>Q141*H141</f>
        <v>0</v>
      </c>
      <c r="S141" s="173">
        <v>0</v>
      </c>
      <c r="T141" s="17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5" t="s">
        <v>142</v>
      </c>
      <c r="AT141" s="175" t="s">
        <v>138</v>
      </c>
      <c r="AU141" s="175" t="s">
        <v>89</v>
      </c>
      <c r="AY141" s="18" t="s">
        <v>136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8" t="s">
        <v>86</v>
      </c>
      <c r="BK141" s="176">
        <f>ROUND(I141*H141,2)</f>
        <v>0</v>
      </c>
      <c r="BL141" s="18" t="s">
        <v>142</v>
      </c>
      <c r="BM141" s="175" t="s">
        <v>1600</v>
      </c>
    </row>
    <row r="142" spans="1:65" s="2" customFormat="1" ht="10.199999999999999">
      <c r="A142" s="33"/>
      <c r="B142" s="34"/>
      <c r="C142" s="33"/>
      <c r="D142" s="177" t="s">
        <v>144</v>
      </c>
      <c r="E142" s="33"/>
      <c r="F142" s="178" t="s">
        <v>246</v>
      </c>
      <c r="G142" s="33"/>
      <c r="H142" s="33"/>
      <c r="I142" s="97"/>
      <c r="J142" s="33"/>
      <c r="K142" s="33"/>
      <c r="L142" s="34"/>
      <c r="M142" s="179"/>
      <c r="N142" s="180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144</v>
      </c>
      <c r="AU142" s="18" t="s">
        <v>89</v>
      </c>
    </row>
    <row r="143" spans="1:65" s="14" customFormat="1" ht="10.199999999999999">
      <c r="B143" s="188"/>
      <c r="D143" s="177" t="s">
        <v>146</v>
      </c>
      <c r="E143" s="189" t="s">
        <v>1</v>
      </c>
      <c r="F143" s="190" t="s">
        <v>1601</v>
      </c>
      <c r="H143" s="191">
        <v>3.4</v>
      </c>
      <c r="I143" s="192"/>
      <c r="L143" s="188"/>
      <c r="M143" s="193"/>
      <c r="N143" s="194"/>
      <c r="O143" s="194"/>
      <c r="P143" s="194"/>
      <c r="Q143" s="194"/>
      <c r="R143" s="194"/>
      <c r="S143" s="194"/>
      <c r="T143" s="195"/>
      <c r="AT143" s="189" t="s">
        <v>146</v>
      </c>
      <c r="AU143" s="189" t="s">
        <v>89</v>
      </c>
      <c r="AV143" s="14" t="s">
        <v>89</v>
      </c>
      <c r="AW143" s="14" t="s">
        <v>33</v>
      </c>
      <c r="AX143" s="14" t="s">
        <v>86</v>
      </c>
      <c r="AY143" s="189" t="s">
        <v>136</v>
      </c>
    </row>
    <row r="144" spans="1:65" s="2" customFormat="1" ht="16.5" customHeight="1">
      <c r="A144" s="33"/>
      <c r="B144" s="162"/>
      <c r="C144" s="163" t="s">
        <v>197</v>
      </c>
      <c r="D144" s="163" t="s">
        <v>138</v>
      </c>
      <c r="E144" s="164" t="s">
        <v>1602</v>
      </c>
      <c r="F144" s="165" t="s">
        <v>1603</v>
      </c>
      <c r="G144" s="166" t="s">
        <v>256</v>
      </c>
      <c r="H144" s="167">
        <v>65.3</v>
      </c>
      <c r="I144" s="168"/>
      <c r="J144" s="169">
        <f>ROUND(I144*H144,2)</f>
        <v>0</v>
      </c>
      <c r="K144" s="170"/>
      <c r="L144" s="34"/>
      <c r="M144" s="171" t="s">
        <v>1</v>
      </c>
      <c r="N144" s="172" t="s">
        <v>43</v>
      </c>
      <c r="O144" s="59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5" t="s">
        <v>142</v>
      </c>
      <c r="AT144" s="175" t="s">
        <v>138</v>
      </c>
      <c r="AU144" s="175" t="s">
        <v>89</v>
      </c>
      <c r="AY144" s="18" t="s">
        <v>136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8" t="s">
        <v>86</v>
      </c>
      <c r="BK144" s="176">
        <f>ROUND(I144*H144,2)</f>
        <v>0</v>
      </c>
      <c r="BL144" s="18" t="s">
        <v>142</v>
      </c>
      <c r="BM144" s="175" t="s">
        <v>1604</v>
      </c>
    </row>
    <row r="145" spans="1:65" s="2" customFormat="1" ht="19.2">
      <c r="A145" s="33"/>
      <c r="B145" s="34"/>
      <c r="C145" s="33"/>
      <c r="D145" s="177" t="s">
        <v>144</v>
      </c>
      <c r="E145" s="33"/>
      <c r="F145" s="178" t="s">
        <v>1605</v>
      </c>
      <c r="G145" s="33"/>
      <c r="H145" s="33"/>
      <c r="I145" s="97"/>
      <c r="J145" s="33"/>
      <c r="K145" s="33"/>
      <c r="L145" s="34"/>
      <c r="M145" s="179"/>
      <c r="N145" s="180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144</v>
      </c>
      <c r="AU145" s="18" t="s">
        <v>89</v>
      </c>
    </row>
    <row r="146" spans="1:65" s="13" customFormat="1" ht="10.199999999999999">
      <c r="B146" s="181"/>
      <c r="D146" s="177" t="s">
        <v>146</v>
      </c>
      <c r="E146" s="182" t="s">
        <v>1</v>
      </c>
      <c r="F146" s="183" t="s">
        <v>1606</v>
      </c>
      <c r="H146" s="182" t="s">
        <v>1</v>
      </c>
      <c r="I146" s="184"/>
      <c r="L146" s="181"/>
      <c r="M146" s="185"/>
      <c r="N146" s="186"/>
      <c r="O146" s="186"/>
      <c r="P146" s="186"/>
      <c r="Q146" s="186"/>
      <c r="R146" s="186"/>
      <c r="S146" s="186"/>
      <c r="T146" s="187"/>
      <c r="AT146" s="182" t="s">
        <v>146</v>
      </c>
      <c r="AU146" s="182" t="s">
        <v>89</v>
      </c>
      <c r="AV146" s="13" t="s">
        <v>86</v>
      </c>
      <c r="AW146" s="13" t="s">
        <v>33</v>
      </c>
      <c r="AX146" s="13" t="s">
        <v>78</v>
      </c>
      <c r="AY146" s="182" t="s">
        <v>136</v>
      </c>
    </row>
    <row r="147" spans="1:65" s="14" customFormat="1" ht="10.199999999999999">
      <c r="B147" s="188"/>
      <c r="D147" s="177" t="s">
        <v>146</v>
      </c>
      <c r="E147" s="189" t="s">
        <v>1</v>
      </c>
      <c r="F147" s="190" t="s">
        <v>1607</v>
      </c>
      <c r="H147" s="191">
        <v>10.336</v>
      </c>
      <c r="I147" s="192"/>
      <c r="L147" s="188"/>
      <c r="M147" s="193"/>
      <c r="N147" s="194"/>
      <c r="O147" s="194"/>
      <c r="P147" s="194"/>
      <c r="Q147" s="194"/>
      <c r="R147" s="194"/>
      <c r="S147" s="194"/>
      <c r="T147" s="195"/>
      <c r="AT147" s="189" t="s">
        <v>146</v>
      </c>
      <c r="AU147" s="189" t="s">
        <v>89</v>
      </c>
      <c r="AV147" s="14" t="s">
        <v>89</v>
      </c>
      <c r="AW147" s="14" t="s">
        <v>33</v>
      </c>
      <c r="AX147" s="14" t="s">
        <v>78</v>
      </c>
      <c r="AY147" s="189" t="s">
        <v>136</v>
      </c>
    </row>
    <row r="148" spans="1:65" s="14" customFormat="1" ht="10.199999999999999">
      <c r="B148" s="188"/>
      <c r="D148" s="177" t="s">
        <v>146</v>
      </c>
      <c r="E148" s="189" t="s">
        <v>1</v>
      </c>
      <c r="F148" s="190" t="s">
        <v>1608</v>
      </c>
      <c r="H148" s="191">
        <v>21.074999999999999</v>
      </c>
      <c r="I148" s="192"/>
      <c r="L148" s="188"/>
      <c r="M148" s="193"/>
      <c r="N148" s="194"/>
      <c r="O148" s="194"/>
      <c r="P148" s="194"/>
      <c r="Q148" s="194"/>
      <c r="R148" s="194"/>
      <c r="S148" s="194"/>
      <c r="T148" s="195"/>
      <c r="AT148" s="189" t="s">
        <v>146</v>
      </c>
      <c r="AU148" s="189" t="s">
        <v>89</v>
      </c>
      <c r="AV148" s="14" t="s">
        <v>89</v>
      </c>
      <c r="AW148" s="14" t="s">
        <v>33</v>
      </c>
      <c r="AX148" s="14" t="s">
        <v>78</v>
      </c>
      <c r="AY148" s="189" t="s">
        <v>136</v>
      </c>
    </row>
    <row r="149" spans="1:65" s="14" customFormat="1" ht="10.199999999999999">
      <c r="B149" s="188"/>
      <c r="D149" s="177" t="s">
        <v>146</v>
      </c>
      <c r="E149" s="189" t="s">
        <v>1</v>
      </c>
      <c r="F149" s="190" t="s">
        <v>1609</v>
      </c>
      <c r="H149" s="191">
        <v>10.879</v>
      </c>
      <c r="I149" s="192"/>
      <c r="L149" s="188"/>
      <c r="M149" s="193"/>
      <c r="N149" s="194"/>
      <c r="O149" s="194"/>
      <c r="P149" s="194"/>
      <c r="Q149" s="194"/>
      <c r="R149" s="194"/>
      <c r="S149" s="194"/>
      <c r="T149" s="195"/>
      <c r="AT149" s="189" t="s">
        <v>146</v>
      </c>
      <c r="AU149" s="189" t="s">
        <v>89</v>
      </c>
      <c r="AV149" s="14" t="s">
        <v>89</v>
      </c>
      <c r="AW149" s="14" t="s">
        <v>33</v>
      </c>
      <c r="AX149" s="14" t="s">
        <v>78</v>
      </c>
      <c r="AY149" s="189" t="s">
        <v>136</v>
      </c>
    </row>
    <row r="150" spans="1:65" s="16" customFormat="1" ht="10.199999999999999">
      <c r="B150" s="204"/>
      <c r="D150" s="177" t="s">
        <v>146</v>
      </c>
      <c r="E150" s="205" t="s">
        <v>1</v>
      </c>
      <c r="F150" s="206" t="s">
        <v>178</v>
      </c>
      <c r="H150" s="207">
        <v>42.29</v>
      </c>
      <c r="I150" s="208"/>
      <c r="L150" s="204"/>
      <c r="M150" s="209"/>
      <c r="N150" s="210"/>
      <c r="O150" s="210"/>
      <c r="P150" s="210"/>
      <c r="Q150" s="210"/>
      <c r="R150" s="210"/>
      <c r="S150" s="210"/>
      <c r="T150" s="211"/>
      <c r="AT150" s="205" t="s">
        <v>146</v>
      </c>
      <c r="AU150" s="205" t="s">
        <v>89</v>
      </c>
      <c r="AV150" s="16" t="s">
        <v>154</v>
      </c>
      <c r="AW150" s="16" t="s">
        <v>33</v>
      </c>
      <c r="AX150" s="16" t="s">
        <v>78</v>
      </c>
      <c r="AY150" s="205" t="s">
        <v>136</v>
      </c>
    </row>
    <row r="151" spans="1:65" s="13" customFormat="1" ht="10.199999999999999">
      <c r="B151" s="181"/>
      <c r="D151" s="177" t="s">
        <v>146</v>
      </c>
      <c r="E151" s="182" t="s">
        <v>1</v>
      </c>
      <c r="F151" s="183" t="s">
        <v>1610</v>
      </c>
      <c r="H151" s="182" t="s">
        <v>1</v>
      </c>
      <c r="I151" s="184"/>
      <c r="L151" s="181"/>
      <c r="M151" s="185"/>
      <c r="N151" s="186"/>
      <c r="O151" s="186"/>
      <c r="P151" s="186"/>
      <c r="Q151" s="186"/>
      <c r="R151" s="186"/>
      <c r="S151" s="186"/>
      <c r="T151" s="187"/>
      <c r="AT151" s="182" t="s">
        <v>146</v>
      </c>
      <c r="AU151" s="182" t="s">
        <v>89</v>
      </c>
      <c r="AV151" s="13" t="s">
        <v>86</v>
      </c>
      <c r="AW151" s="13" t="s">
        <v>33</v>
      </c>
      <c r="AX151" s="13" t="s">
        <v>78</v>
      </c>
      <c r="AY151" s="182" t="s">
        <v>136</v>
      </c>
    </row>
    <row r="152" spans="1:65" s="14" customFormat="1" ht="10.199999999999999">
      <c r="B152" s="188"/>
      <c r="D152" s="177" t="s">
        <v>146</v>
      </c>
      <c r="E152" s="189" t="s">
        <v>1</v>
      </c>
      <c r="F152" s="190" t="s">
        <v>1611</v>
      </c>
      <c r="H152" s="191">
        <v>3.968</v>
      </c>
      <c r="I152" s="192"/>
      <c r="L152" s="188"/>
      <c r="M152" s="193"/>
      <c r="N152" s="194"/>
      <c r="O152" s="194"/>
      <c r="P152" s="194"/>
      <c r="Q152" s="194"/>
      <c r="R152" s="194"/>
      <c r="S152" s="194"/>
      <c r="T152" s="195"/>
      <c r="AT152" s="189" t="s">
        <v>146</v>
      </c>
      <c r="AU152" s="189" t="s">
        <v>89</v>
      </c>
      <c r="AV152" s="14" t="s">
        <v>89</v>
      </c>
      <c r="AW152" s="14" t="s">
        <v>33</v>
      </c>
      <c r="AX152" s="14" t="s">
        <v>78</v>
      </c>
      <c r="AY152" s="189" t="s">
        <v>136</v>
      </c>
    </row>
    <row r="153" spans="1:65" s="16" customFormat="1" ht="10.199999999999999">
      <c r="B153" s="204"/>
      <c r="D153" s="177" t="s">
        <v>146</v>
      </c>
      <c r="E153" s="205" t="s">
        <v>1</v>
      </c>
      <c r="F153" s="206" t="s">
        <v>178</v>
      </c>
      <c r="H153" s="207">
        <v>3.968</v>
      </c>
      <c r="I153" s="208"/>
      <c r="L153" s="204"/>
      <c r="M153" s="209"/>
      <c r="N153" s="210"/>
      <c r="O153" s="210"/>
      <c r="P153" s="210"/>
      <c r="Q153" s="210"/>
      <c r="R153" s="210"/>
      <c r="S153" s="210"/>
      <c r="T153" s="211"/>
      <c r="AT153" s="205" t="s">
        <v>146</v>
      </c>
      <c r="AU153" s="205" t="s">
        <v>89</v>
      </c>
      <c r="AV153" s="16" t="s">
        <v>154</v>
      </c>
      <c r="AW153" s="16" t="s">
        <v>33</v>
      </c>
      <c r="AX153" s="16" t="s">
        <v>78</v>
      </c>
      <c r="AY153" s="205" t="s">
        <v>136</v>
      </c>
    </row>
    <row r="154" spans="1:65" s="13" customFormat="1" ht="10.199999999999999">
      <c r="B154" s="181"/>
      <c r="D154" s="177" t="s">
        <v>146</v>
      </c>
      <c r="E154" s="182" t="s">
        <v>1</v>
      </c>
      <c r="F154" s="183" t="s">
        <v>315</v>
      </c>
      <c r="H154" s="182" t="s">
        <v>1</v>
      </c>
      <c r="I154" s="184"/>
      <c r="L154" s="181"/>
      <c r="M154" s="185"/>
      <c r="N154" s="186"/>
      <c r="O154" s="186"/>
      <c r="P154" s="186"/>
      <c r="Q154" s="186"/>
      <c r="R154" s="186"/>
      <c r="S154" s="186"/>
      <c r="T154" s="187"/>
      <c r="AT154" s="182" t="s">
        <v>146</v>
      </c>
      <c r="AU154" s="182" t="s">
        <v>89</v>
      </c>
      <c r="AV154" s="13" t="s">
        <v>86</v>
      </c>
      <c r="AW154" s="13" t="s">
        <v>33</v>
      </c>
      <c r="AX154" s="13" t="s">
        <v>78</v>
      </c>
      <c r="AY154" s="182" t="s">
        <v>136</v>
      </c>
    </row>
    <row r="155" spans="1:65" s="14" customFormat="1" ht="10.199999999999999">
      <c r="B155" s="188"/>
      <c r="D155" s="177" t="s">
        <v>146</v>
      </c>
      <c r="E155" s="189" t="s">
        <v>1</v>
      </c>
      <c r="F155" s="190" t="s">
        <v>1612</v>
      </c>
      <c r="H155" s="191">
        <v>19.044</v>
      </c>
      <c r="I155" s="192"/>
      <c r="L155" s="188"/>
      <c r="M155" s="193"/>
      <c r="N155" s="194"/>
      <c r="O155" s="194"/>
      <c r="P155" s="194"/>
      <c r="Q155" s="194"/>
      <c r="R155" s="194"/>
      <c r="S155" s="194"/>
      <c r="T155" s="195"/>
      <c r="AT155" s="189" t="s">
        <v>146</v>
      </c>
      <c r="AU155" s="189" t="s">
        <v>89</v>
      </c>
      <c r="AV155" s="14" t="s">
        <v>89</v>
      </c>
      <c r="AW155" s="14" t="s">
        <v>33</v>
      </c>
      <c r="AX155" s="14" t="s">
        <v>78</v>
      </c>
      <c r="AY155" s="189" t="s">
        <v>136</v>
      </c>
    </row>
    <row r="156" spans="1:65" s="16" customFormat="1" ht="10.199999999999999">
      <c r="B156" s="204"/>
      <c r="D156" s="177" t="s">
        <v>146</v>
      </c>
      <c r="E156" s="205" t="s">
        <v>1</v>
      </c>
      <c r="F156" s="206" t="s">
        <v>178</v>
      </c>
      <c r="H156" s="207">
        <v>19.044</v>
      </c>
      <c r="I156" s="208"/>
      <c r="L156" s="204"/>
      <c r="M156" s="209"/>
      <c r="N156" s="210"/>
      <c r="O156" s="210"/>
      <c r="P156" s="210"/>
      <c r="Q156" s="210"/>
      <c r="R156" s="210"/>
      <c r="S156" s="210"/>
      <c r="T156" s="211"/>
      <c r="AT156" s="205" t="s">
        <v>146</v>
      </c>
      <c r="AU156" s="205" t="s">
        <v>89</v>
      </c>
      <c r="AV156" s="16" t="s">
        <v>154</v>
      </c>
      <c r="AW156" s="16" t="s">
        <v>33</v>
      </c>
      <c r="AX156" s="16" t="s">
        <v>78</v>
      </c>
      <c r="AY156" s="205" t="s">
        <v>136</v>
      </c>
    </row>
    <row r="157" spans="1:65" s="15" customFormat="1" ht="10.199999999999999">
      <c r="B157" s="196"/>
      <c r="D157" s="177" t="s">
        <v>146</v>
      </c>
      <c r="E157" s="197" t="s">
        <v>1</v>
      </c>
      <c r="F157" s="198" t="s">
        <v>149</v>
      </c>
      <c r="H157" s="199">
        <v>65.301999999999992</v>
      </c>
      <c r="I157" s="200"/>
      <c r="L157" s="196"/>
      <c r="M157" s="201"/>
      <c r="N157" s="202"/>
      <c r="O157" s="202"/>
      <c r="P157" s="202"/>
      <c r="Q157" s="202"/>
      <c r="R157" s="202"/>
      <c r="S157" s="202"/>
      <c r="T157" s="203"/>
      <c r="AT157" s="197" t="s">
        <v>146</v>
      </c>
      <c r="AU157" s="197" t="s">
        <v>89</v>
      </c>
      <c r="AV157" s="15" t="s">
        <v>142</v>
      </c>
      <c r="AW157" s="15" t="s">
        <v>33</v>
      </c>
      <c r="AX157" s="15" t="s">
        <v>78</v>
      </c>
      <c r="AY157" s="197" t="s">
        <v>136</v>
      </c>
    </row>
    <row r="158" spans="1:65" s="14" customFormat="1" ht="10.199999999999999">
      <c r="B158" s="188"/>
      <c r="D158" s="177" t="s">
        <v>146</v>
      </c>
      <c r="E158" s="189" t="s">
        <v>1</v>
      </c>
      <c r="F158" s="190" t="s">
        <v>1613</v>
      </c>
      <c r="H158" s="191">
        <v>65.3</v>
      </c>
      <c r="I158" s="192"/>
      <c r="L158" s="188"/>
      <c r="M158" s="193"/>
      <c r="N158" s="194"/>
      <c r="O158" s="194"/>
      <c r="P158" s="194"/>
      <c r="Q158" s="194"/>
      <c r="R158" s="194"/>
      <c r="S158" s="194"/>
      <c r="T158" s="195"/>
      <c r="AT158" s="189" t="s">
        <v>146</v>
      </c>
      <c r="AU158" s="189" t="s">
        <v>89</v>
      </c>
      <c r="AV158" s="14" t="s">
        <v>89</v>
      </c>
      <c r="AW158" s="14" t="s">
        <v>33</v>
      </c>
      <c r="AX158" s="14" t="s">
        <v>86</v>
      </c>
      <c r="AY158" s="189" t="s">
        <v>136</v>
      </c>
    </row>
    <row r="159" spans="1:65" s="2" customFormat="1" ht="16.5" customHeight="1">
      <c r="A159" s="33"/>
      <c r="B159" s="162"/>
      <c r="C159" s="163" t="s">
        <v>204</v>
      </c>
      <c r="D159" s="163" t="s">
        <v>138</v>
      </c>
      <c r="E159" s="164" t="s">
        <v>406</v>
      </c>
      <c r="F159" s="165" t="s">
        <v>407</v>
      </c>
      <c r="G159" s="166" t="s">
        <v>141</v>
      </c>
      <c r="H159" s="167">
        <v>100.3</v>
      </c>
      <c r="I159" s="168"/>
      <c r="J159" s="169">
        <f>ROUND(I159*H159,2)</f>
        <v>0</v>
      </c>
      <c r="K159" s="170"/>
      <c r="L159" s="34"/>
      <c r="M159" s="171" t="s">
        <v>1</v>
      </c>
      <c r="N159" s="172" t="s">
        <v>43</v>
      </c>
      <c r="O159" s="59"/>
      <c r="P159" s="173">
        <f>O159*H159</f>
        <v>0</v>
      </c>
      <c r="Q159" s="173">
        <v>8.4999999999999995E-4</v>
      </c>
      <c r="R159" s="173">
        <f>Q159*H159</f>
        <v>8.5254999999999997E-2</v>
      </c>
      <c r="S159" s="173">
        <v>0</v>
      </c>
      <c r="T159" s="17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5" t="s">
        <v>142</v>
      </c>
      <c r="AT159" s="175" t="s">
        <v>138</v>
      </c>
      <c r="AU159" s="175" t="s">
        <v>89</v>
      </c>
      <c r="AY159" s="18" t="s">
        <v>136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8" t="s">
        <v>86</v>
      </c>
      <c r="BK159" s="176">
        <f>ROUND(I159*H159,2)</f>
        <v>0</v>
      </c>
      <c r="BL159" s="18" t="s">
        <v>142</v>
      </c>
      <c r="BM159" s="175" t="s">
        <v>1614</v>
      </c>
    </row>
    <row r="160" spans="1:65" s="2" customFormat="1" ht="10.199999999999999">
      <c r="A160" s="33"/>
      <c r="B160" s="34"/>
      <c r="C160" s="33"/>
      <c r="D160" s="177" t="s">
        <v>144</v>
      </c>
      <c r="E160" s="33"/>
      <c r="F160" s="178" t="s">
        <v>409</v>
      </c>
      <c r="G160" s="33"/>
      <c r="H160" s="33"/>
      <c r="I160" s="97"/>
      <c r="J160" s="33"/>
      <c r="K160" s="33"/>
      <c r="L160" s="34"/>
      <c r="M160" s="179"/>
      <c r="N160" s="180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144</v>
      </c>
      <c r="AU160" s="18" t="s">
        <v>89</v>
      </c>
    </row>
    <row r="161" spans="1:65" s="13" customFormat="1" ht="10.199999999999999">
      <c r="B161" s="181"/>
      <c r="D161" s="177" t="s">
        <v>146</v>
      </c>
      <c r="E161" s="182" t="s">
        <v>1</v>
      </c>
      <c r="F161" s="183" t="s">
        <v>1606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146</v>
      </c>
      <c r="AU161" s="182" t="s">
        <v>89</v>
      </c>
      <c r="AV161" s="13" t="s">
        <v>86</v>
      </c>
      <c r="AW161" s="13" t="s">
        <v>33</v>
      </c>
      <c r="AX161" s="13" t="s">
        <v>78</v>
      </c>
      <c r="AY161" s="182" t="s">
        <v>136</v>
      </c>
    </row>
    <row r="162" spans="1:65" s="14" customFormat="1" ht="10.199999999999999">
      <c r="B162" s="188"/>
      <c r="D162" s="177" t="s">
        <v>146</v>
      </c>
      <c r="E162" s="189" t="s">
        <v>1</v>
      </c>
      <c r="F162" s="190" t="s">
        <v>1615</v>
      </c>
      <c r="H162" s="191">
        <v>18.792000000000002</v>
      </c>
      <c r="I162" s="192"/>
      <c r="L162" s="188"/>
      <c r="M162" s="193"/>
      <c r="N162" s="194"/>
      <c r="O162" s="194"/>
      <c r="P162" s="194"/>
      <c r="Q162" s="194"/>
      <c r="R162" s="194"/>
      <c r="S162" s="194"/>
      <c r="T162" s="195"/>
      <c r="AT162" s="189" t="s">
        <v>146</v>
      </c>
      <c r="AU162" s="189" t="s">
        <v>89</v>
      </c>
      <c r="AV162" s="14" t="s">
        <v>89</v>
      </c>
      <c r="AW162" s="14" t="s">
        <v>33</v>
      </c>
      <c r="AX162" s="14" t="s">
        <v>78</v>
      </c>
      <c r="AY162" s="189" t="s">
        <v>136</v>
      </c>
    </row>
    <row r="163" spans="1:65" s="14" customFormat="1" ht="10.199999999999999">
      <c r="B163" s="188"/>
      <c r="D163" s="177" t="s">
        <v>146</v>
      </c>
      <c r="E163" s="189" t="s">
        <v>1</v>
      </c>
      <c r="F163" s="190" t="s">
        <v>1616</v>
      </c>
      <c r="H163" s="191">
        <v>38.319000000000003</v>
      </c>
      <c r="I163" s="192"/>
      <c r="L163" s="188"/>
      <c r="M163" s="193"/>
      <c r="N163" s="194"/>
      <c r="O163" s="194"/>
      <c r="P163" s="194"/>
      <c r="Q163" s="194"/>
      <c r="R163" s="194"/>
      <c r="S163" s="194"/>
      <c r="T163" s="195"/>
      <c r="AT163" s="189" t="s">
        <v>146</v>
      </c>
      <c r="AU163" s="189" t="s">
        <v>89</v>
      </c>
      <c r="AV163" s="14" t="s">
        <v>89</v>
      </c>
      <c r="AW163" s="14" t="s">
        <v>33</v>
      </c>
      <c r="AX163" s="14" t="s">
        <v>78</v>
      </c>
      <c r="AY163" s="189" t="s">
        <v>136</v>
      </c>
    </row>
    <row r="164" spans="1:65" s="14" customFormat="1" ht="10.199999999999999">
      <c r="B164" s="188"/>
      <c r="D164" s="177" t="s">
        <v>146</v>
      </c>
      <c r="E164" s="189" t="s">
        <v>1</v>
      </c>
      <c r="F164" s="190" t="s">
        <v>1617</v>
      </c>
      <c r="H164" s="191">
        <v>19.78</v>
      </c>
      <c r="I164" s="192"/>
      <c r="L164" s="188"/>
      <c r="M164" s="193"/>
      <c r="N164" s="194"/>
      <c r="O164" s="194"/>
      <c r="P164" s="194"/>
      <c r="Q164" s="194"/>
      <c r="R164" s="194"/>
      <c r="S164" s="194"/>
      <c r="T164" s="195"/>
      <c r="AT164" s="189" t="s">
        <v>146</v>
      </c>
      <c r="AU164" s="189" t="s">
        <v>89</v>
      </c>
      <c r="AV164" s="14" t="s">
        <v>89</v>
      </c>
      <c r="AW164" s="14" t="s">
        <v>33</v>
      </c>
      <c r="AX164" s="14" t="s">
        <v>78</v>
      </c>
      <c r="AY164" s="189" t="s">
        <v>136</v>
      </c>
    </row>
    <row r="165" spans="1:65" s="16" customFormat="1" ht="10.199999999999999">
      <c r="B165" s="204"/>
      <c r="D165" s="177" t="s">
        <v>146</v>
      </c>
      <c r="E165" s="205" t="s">
        <v>1</v>
      </c>
      <c r="F165" s="206" t="s">
        <v>178</v>
      </c>
      <c r="H165" s="207">
        <v>76.891000000000005</v>
      </c>
      <c r="I165" s="208"/>
      <c r="L165" s="204"/>
      <c r="M165" s="209"/>
      <c r="N165" s="210"/>
      <c r="O165" s="210"/>
      <c r="P165" s="210"/>
      <c r="Q165" s="210"/>
      <c r="R165" s="210"/>
      <c r="S165" s="210"/>
      <c r="T165" s="211"/>
      <c r="AT165" s="205" t="s">
        <v>146</v>
      </c>
      <c r="AU165" s="205" t="s">
        <v>89</v>
      </c>
      <c r="AV165" s="16" t="s">
        <v>154</v>
      </c>
      <c r="AW165" s="16" t="s">
        <v>33</v>
      </c>
      <c r="AX165" s="16" t="s">
        <v>78</v>
      </c>
      <c r="AY165" s="205" t="s">
        <v>136</v>
      </c>
    </row>
    <row r="166" spans="1:65" s="13" customFormat="1" ht="10.199999999999999">
      <c r="B166" s="181"/>
      <c r="D166" s="177" t="s">
        <v>146</v>
      </c>
      <c r="E166" s="182" t="s">
        <v>1</v>
      </c>
      <c r="F166" s="183" t="s">
        <v>1610</v>
      </c>
      <c r="H166" s="182" t="s">
        <v>1</v>
      </c>
      <c r="I166" s="184"/>
      <c r="L166" s="181"/>
      <c r="M166" s="185"/>
      <c r="N166" s="186"/>
      <c r="O166" s="186"/>
      <c r="P166" s="186"/>
      <c r="Q166" s="186"/>
      <c r="R166" s="186"/>
      <c r="S166" s="186"/>
      <c r="T166" s="187"/>
      <c r="AT166" s="182" t="s">
        <v>146</v>
      </c>
      <c r="AU166" s="182" t="s">
        <v>89</v>
      </c>
      <c r="AV166" s="13" t="s">
        <v>86</v>
      </c>
      <c r="AW166" s="13" t="s">
        <v>33</v>
      </c>
      <c r="AX166" s="13" t="s">
        <v>78</v>
      </c>
      <c r="AY166" s="182" t="s">
        <v>136</v>
      </c>
    </row>
    <row r="167" spans="1:65" s="14" customFormat="1" ht="10.199999999999999">
      <c r="B167" s="188"/>
      <c r="D167" s="177" t="s">
        <v>146</v>
      </c>
      <c r="E167" s="189" t="s">
        <v>1</v>
      </c>
      <c r="F167" s="190" t="s">
        <v>1618</v>
      </c>
      <c r="H167" s="191">
        <v>6.9</v>
      </c>
      <c r="I167" s="192"/>
      <c r="L167" s="188"/>
      <c r="M167" s="193"/>
      <c r="N167" s="194"/>
      <c r="O167" s="194"/>
      <c r="P167" s="194"/>
      <c r="Q167" s="194"/>
      <c r="R167" s="194"/>
      <c r="S167" s="194"/>
      <c r="T167" s="195"/>
      <c r="AT167" s="189" t="s">
        <v>146</v>
      </c>
      <c r="AU167" s="189" t="s">
        <v>89</v>
      </c>
      <c r="AV167" s="14" t="s">
        <v>89</v>
      </c>
      <c r="AW167" s="14" t="s">
        <v>33</v>
      </c>
      <c r="AX167" s="14" t="s">
        <v>78</v>
      </c>
      <c r="AY167" s="189" t="s">
        <v>136</v>
      </c>
    </row>
    <row r="168" spans="1:65" s="16" customFormat="1" ht="10.199999999999999">
      <c r="B168" s="204"/>
      <c r="D168" s="177" t="s">
        <v>146</v>
      </c>
      <c r="E168" s="205" t="s">
        <v>1</v>
      </c>
      <c r="F168" s="206" t="s">
        <v>178</v>
      </c>
      <c r="H168" s="207">
        <v>6.9</v>
      </c>
      <c r="I168" s="208"/>
      <c r="L168" s="204"/>
      <c r="M168" s="209"/>
      <c r="N168" s="210"/>
      <c r="O168" s="210"/>
      <c r="P168" s="210"/>
      <c r="Q168" s="210"/>
      <c r="R168" s="210"/>
      <c r="S168" s="210"/>
      <c r="T168" s="211"/>
      <c r="AT168" s="205" t="s">
        <v>146</v>
      </c>
      <c r="AU168" s="205" t="s">
        <v>89</v>
      </c>
      <c r="AV168" s="16" t="s">
        <v>154</v>
      </c>
      <c r="AW168" s="16" t="s">
        <v>33</v>
      </c>
      <c r="AX168" s="16" t="s">
        <v>78</v>
      </c>
      <c r="AY168" s="205" t="s">
        <v>136</v>
      </c>
    </row>
    <row r="169" spans="1:65" s="13" customFormat="1" ht="10.199999999999999">
      <c r="B169" s="181"/>
      <c r="D169" s="177" t="s">
        <v>146</v>
      </c>
      <c r="E169" s="182" t="s">
        <v>1</v>
      </c>
      <c r="F169" s="183" t="s">
        <v>315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146</v>
      </c>
      <c r="AU169" s="182" t="s">
        <v>89</v>
      </c>
      <c r="AV169" s="13" t="s">
        <v>86</v>
      </c>
      <c r="AW169" s="13" t="s">
        <v>33</v>
      </c>
      <c r="AX169" s="13" t="s">
        <v>78</v>
      </c>
      <c r="AY169" s="182" t="s">
        <v>136</v>
      </c>
    </row>
    <row r="170" spans="1:65" s="14" customFormat="1" ht="10.199999999999999">
      <c r="B170" s="188"/>
      <c r="D170" s="177" t="s">
        <v>146</v>
      </c>
      <c r="E170" s="189" t="s">
        <v>1</v>
      </c>
      <c r="F170" s="190" t="s">
        <v>1619</v>
      </c>
      <c r="H170" s="191">
        <v>16.559999999999999</v>
      </c>
      <c r="I170" s="192"/>
      <c r="L170" s="188"/>
      <c r="M170" s="193"/>
      <c r="N170" s="194"/>
      <c r="O170" s="194"/>
      <c r="P170" s="194"/>
      <c r="Q170" s="194"/>
      <c r="R170" s="194"/>
      <c r="S170" s="194"/>
      <c r="T170" s="195"/>
      <c r="AT170" s="189" t="s">
        <v>146</v>
      </c>
      <c r="AU170" s="189" t="s">
        <v>89</v>
      </c>
      <c r="AV170" s="14" t="s">
        <v>89</v>
      </c>
      <c r="AW170" s="14" t="s">
        <v>33</v>
      </c>
      <c r="AX170" s="14" t="s">
        <v>78</v>
      </c>
      <c r="AY170" s="189" t="s">
        <v>136</v>
      </c>
    </row>
    <row r="171" spans="1:65" s="16" customFormat="1" ht="10.199999999999999">
      <c r="B171" s="204"/>
      <c r="D171" s="177" t="s">
        <v>146</v>
      </c>
      <c r="E171" s="205" t="s">
        <v>1</v>
      </c>
      <c r="F171" s="206" t="s">
        <v>178</v>
      </c>
      <c r="H171" s="207">
        <v>16.559999999999999</v>
      </c>
      <c r="I171" s="208"/>
      <c r="L171" s="204"/>
      <c r="M171" s="209"/>
      <c r="N171" s="210"/>
      <c r="O171" s="210"/>
      <c r="P171" s="210"/>
      <c r="Q171" s="210"/>
      <c r="R171" s="210"/>
      <c r="S171" s="210"/>
      <c r="T171" s="211"/>
      <c r="AT171" s="205" t="s">
        <v>146</v>
      </c>
      <c r="AU171" s="205" t="s">
        <v>89</v>
      </c>
      <c r="AV171" s="16" t="s">
        <v>154</v>
      </c>
      <c r="AW171" s="16" t="s">
        <v>33</v>
      </c>
      <c r="AX171" s="16" t="s">
        <v>78</v>
      </c>
      <c r="AY171" s="205" t="s">
        <v>136</v>
      </c>
    </row>
    <row r="172" spans="1:65" s="15" customFormat="1" ht="10.199999999999999">
      <c r="B172" s="196"/>
      <c r="D172" s="177" t="s">
        <v>146</v>
      </c>
      <c r="E172" s="197" t="s">
        <v>1</v>
      </c>
      <c r="F172" s="198" t="s">
        <v>149</v>
      </c>
      <c r="H172" s="199">
        <v>100.35100000000001</v>
      </c>
      <c r="I172" s="200"/>
      <c r="L172" s="196"/>
      <c r="M172" s="201"/>
      <c r="N172" s="202"/>
      <c r="O172" s="202"/>
      <c r="P172" s="202"/>
      <c r="Q172" s="202"/>
      <c r="R172" s="202"/>
      <c r="S172" s="202"/>
      <c r="T172" s="203"/>
      <c r="AT172" s="197" t="s">
        <v>146</v>
      </c>
      <c r="AU172" s="197" t="s">
        <v>89</v>
      </c>
      <c r="AV172" s="15" t="s">
        <v>142</v>
      </c>
      <c r="AW172" s="15" t="s">
        <v>33</v>
      </c>
      <c r="AX172" s="15" t="s">
        <v>78</v>
      </c>
      <c r="AY172" s="197" t="s">
        <v>136</v>
      </c>
    </row>
    <row r="173" spans="1:65" s="14" customFormat="1" ht="10.199999999999999">
      <c r="B173" s="188"/>
      <c r="D173" s="177" t="s">
        <v>146</v>
      </c>
      <c r="E173" s="189" t="s">
        <v>1</v>
      </c>
      <c r="F173" s="190" t="s">
        <v>1620</v>
      </c>
      <c r="H173" s="191">
        <v>100.3</v>
      </c>
      <c r="I173" s="192"/>
      <c r="L173" s="188"/>
      <c r="M173" s="193"/>
      <c r="N173" s="194"/>
      <c r="O173" s="194"/>
      <c r="P173" s="194"/>
      <c r="Q173" s="194"/>
      <c r="R173" s="194"/>
      <c r="S173" s="194"/>
      <c r="T173" s="195"/>
      <c r="AT173" s="189" t="s">
        <v>146</v>
      </c>
      <c r="AU173" s="189" t="s">
        <v>89</v>
      </c>
      <c r="AV173" s="14" t="s">
        <v>89</v>
      </c>
      <c r="AW173" s="14" t="s">
        <v>33</v>
      </c>
      <c r="AX173" s="14" t="s">
        <v>86</v>
      </c>
      <c r="AY173" s="189" t="s">
        <v>136</v>
      </c>
    </row>
    <row r="174" spans="1:65" s="2" customFormat="1" ht="16.5" customHeight="1">
      <c r="A174" s="33"/>
      <c r="B174" s="162"/>
      <c r="C174" s="163" t="s">
        <v>212</v>
      </c>
      <c r="D174" s="163" t="s">
        <v>138</v>
      </c>
      <c r="E174" s="164" t="s">
        <v>436</v>
      </c>
      <c r="F174" s="165" t="s">
        <v>437</v>
      </c>
      <c r="G174" s="166" t="s">
        <v>141</v>
      </c>
      <c r="H174" s="167">
        <v>100.3</v>
      </c>
      <c r="I174" s="168"/>
      <c r="J174" s="169">
        <f>ROUND(I174*H174,2)</f>
        <v>0</v>
      </c>
      <c r="K174" s="170"/>
      <c r="L174" s="34"/>
      <c r="M174" s="171" t="s">
        <v>1</v>
      </c>
      <c r="N174" s="172" t="s">
        <v>43</v>
      </c>
      <c r="O174" s="59"/>
      <c r="P174" s="173">
        <f>O174*H174</f>
        <v>0</v>
      </c>
      <c r="Q174" s="173">
        <v>0</v>
      </c>
      <c r="R174" s="173">
        <f>Q174*H174</f>
        <v>0</v>
      </c>
      <c r="S174" s="173">
        <v>0</v>
      </c>
      <c r="T174" s="174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5" t="s">
        <v>142</v>
      </c>
      <c r="AT174" s="175" t="s">
        <v>138</v>
      </c>
      <c r="AU174" s="175" t="s">
        <v>89</v>
      </c>
      <c r="AY174" s="18" t="s">
        <v>136</v>
      </c>
      <c r="BE174" s="176">
        <f>IF(N174="základní",J174,0)</f>
        <v>0</v>
      </c>
      <c r="BF174" s="176">
        <f>IF(N174="snížená",J174,0)</f>
        <v>0</v>
      </c>
      <c r="BG174" s="176">
        <f>IF(N174="zákl. přenesená",J174,0)</f>
        <v>0</v>
      </c>
      <c r="BH174" s="176">
        <f>IF(N174="sníž. přenesená",J174,0)</f>
        <v>0</v>
      </c>
      <c r="BI174" s="176">
        <f>IF(N174="nulová",J174,0)</f>
        <v>0</v>
      </c>
      <c r="BJ174" s="18" t="s">
        <v>86</v>
      </c>
      <c r="BK174" s="176">
        <f>ROUND(I174*H174,2)</f>
        <v>0</v>
      </c>
      <c r="BL174" s="18" t="s">
        <v>142</v>
      </c>
      <c r="BM174" s="175" t="s">
        <v>1621</v>
      </c>
    </row>
    <row r="175" spans="1:65" s="2" customFormat="1" ht="19.2">
      <c r="A175" s="33"/>
      <c r="B175" s="34"/>
      <c r="C175" s="33"/>
      <c r="D175" s="177" t="s">
        <v>144</v>
      </c>
      <c r="E175" s="33"/>
      <c r="F175" s="178" t="s">
        <v>439</v>
      </c>
      <c r="G175" s="33"/>
      <c r="H175" s="33"/>
      <c r="I175" s="97"/>
      <c r="J175" s="33"/>
      <c r="K175" s="33"/>
      <c r="L175" s="34"/>
      <c r="M175" s="179"/>
      <c r="N175" s="180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144</v>
      </c>
      <c r="AU175" s="18" t="s">
        <v>89</v>
      </c>
    </row>
    <row r="176" spans="1:65" s="14" customFormat="1" ht="10.199999999999999">
      <c r="B176" s="188"/>
      <c r="D176" s="177" t="s">
        <v>146</v>
      </c>
      <c r="E176" s="189" t="s">
        <v>1</v>
      </c>
      <c r="F176" s="190" t="s">
        <v>1620</v>
      </c>
      <c r="H176" s="191">
        <v>100.3</v>
      </c>
      <c r="I176" s="192"/>
      <c r="L176" s="188"/>
      <c r="M176" s="193"/>
      <c r="N176" s="194"/>
      <c r="O176" s="194"/>
      <c r="P176" s="194"/>
      <c r="Q176" s="194"/>
      <c r="R176" s="194"/>
      <c r="S176" s="194"/>
      <c r="T176" s="195"/>
      <c r="AT176" s="189" t="s">
        <v>146</v>
      </c>
      <c r="AU176" s="189" t="s">
        <v>89</v>
      </c>
      <c r="AV176" s="14" t="s">
        <v>89</v>
      </c>
      <c r="AW176" s="14" t="s">
        <v>33</v>
      </c>
      <c r="AX176" s="14" t="s">
        <v>86</v>
      </c>
      <c r="AY176" s="189" t="s">
        <v>136</v>
      </c>
    </row>
    <row r="177" spans="1:65" s="2" customFormat="1" ht="16.5" customHeight="1">
      <c r="A177" s="33"/>
      <c r="B177" s="162"/>
      <c r="C177" s="163" t="s">
        <v>219</v>
      </c>
      <c r="D177" s="163" t="s">
        <v>138</v>
      </c>
      <c r="E177" s="164" t="s">
        <v>448</v>
      </c>
      <c r="F177" s="165" t="s">
        <v>449</v>
      </c>
      <c r="G177" s="166" t="s">
        <v>256</v>
      </c>
      <c r="H177" s="167">
        <v>20.6</v>
      </c>
      <c r="I177" s="168"/>
      <c r="J177" s="169">
        <f>ROUND(I177*H177,2)</f>
        <v>0</v>
      </c>
      <c r="K177" s="170"/>
      <c r="L177" s="34"/>
      <c r="M177" s="171" t="s">
        <v>1</v>
      </c>
      <c r="N177" s="172" t="s">
        <v>43</v>
      </c>
      <c r="O177" s="59"/>
      <c r="P177" s="173">
        <f>O177*H177</f>
        <v>0</v>
      </c>
      <c r="Q177" s="173">
        <v>0</v>
      </c>
      <c r="R177" s="173">
        <f>Q177*H177</f>
        <v>0</v>
      </c>
      <c r="S177" s="173">
        <v>0</v>
      </c>
      <c r="T177" s="17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5" t="s">
        <v>142</v>
      </c>
      <c r="AT177" s="175" t="s">
        <v>138</v>
      </c>
      <c r="AU177" s="175" t="s">
        <v>89</v>
      </c>
      <c r="AY177" s="18" t="s">
        <v>136</v>
      </c>
      <c r="BE177" s="176">
        <f>IF(N177="základní",J177,0)</f>
        <v>0</v>
      </c>
      <c r="BF177" s="176">
        <f>IF(N177="snížená",J177,0)</f>
        <v>0</v>
      </c>
      <c r="BG177" s="176">
        <f>IF(N177="zákl. přenesená",J177,0)</f>
        <v>0</v>
      </c>
      <c r="BH177" s="176">
        <f>IF(N177="sníž. přenesená",J177,0)</f>
        <v>0</v>
      </c>
      <c r="BI177" s="176">
        <f>IF(N177="nulová",J177,0)</f>
        <v>0</v>
      </c>
      <c r="BJ177" s="18" t="s">
        <v>86</v>
      </c>
      <c r="BK177" s="176">
        <f>ROUND(I177*H177,2)</f>
        <v>0</v>
      </c>
      <c r="BL177" s="18" t="s">
        <v>142</v>
      </c>
      <c r="BM177" s="175" t="s">
        <v>1622</v>
      </c>
    </row>
    <row r="178" spans="1:65" s="2" customFormat="1" ht="19.2">
      <c r="A178" s="33"/>
      <c r="B178" s="34"/>
      <c r="C178" s="33"/>
      <c r="D178" s="177" t="s">
        <v>144</v>
      </c>
      <c r="E178" s="33"/>
      <c r="F178" s="178" t="s">
        <v>451</v>
      </c>
      <c r="G178" s="33"/>
      <c r="H178" s="33"/>
      <c r="I178" s="97"/>
      <c r="J178" s="33"/>
      <c r="K178" s="33"/>
      <c r="L178" s="34"/>
      <c r="M178" s="179"/>
      <c r="N178" s="180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144</v>
      </c>
      <c r="AU178" s="18" t="s">
        <v>89</v>
      </c>
    </row>
    <row r="179" spans="1:65" s="14" customFormat="1" ht="10.199999999999999">
      <c r="B179" s="188"/>
      <c r="D179" s="177" t="s">
        <v>146</v>
      </c>
      <c r="E179" s="189" t="s">
        <v>1</v>
      </c>
      <c r="F179" s="190" t="s">
        <v>1623</v>
      </c>
      <c r="H179" s="191">
        <v>20.6</v>
      </c>
      <c r="I179" s="192"/>
      <c r="L179" s="188"/>
      <c r="M179" s="193"/>
      <c r="N179" s="194"/>
      <c r="O179" s="194"/>
      <c r="P179" s="194"/>
      <c r="Q179" s="194"/>
      <c r="R179" s="194"/>
      <c r="S179" s="194"/>
      <c r="T179" s="195"/>
      <c r="AT179" s="189" t="s">
        <v>146</v>
      </c>
      <c r="AU179" s="189" t="s">
        <v>89</v>
      </c>
      <c r="AV179" s="14" t="s">
        <v>89</v>
      </c>
      <c r="AW179" s="14" t="s">
        <v>33</v>
      </c>
      <c r="AX179" s="14" t="s">
        <v>86</v>
      </c>
      <c r="AY179" s="189" t="s">
        <v>136</v>
      </c>
    </row>
    <row r="180" spans="1:65" s="2" customFormat="1" ht="21.75" customHeight="1">
      <c r="A180" s="33"/>
      <c r="B180" s="162"/>
      <c r="C180" s="163" t="s">
        <v>224</v>
      </c>
      <c r="D180" s="163" t="s">
        <v>138</v>
      </c>
      <c r="E180" s="164" t="s">
        <v>454</v>
      </c>
      <c r="F180" s="165" t="s">
        <v>455</v>
      </c>
      <c r="G180" s="166" t="s">
        <v>256</v>
      </c>
      <c r="H180" s="167">
        <v>412</v>
      </c>
      <c r="I180" s="168"/>
      <c r="J180" s="169">
        <f>ROUND(I180*H180,2)</f>
        <v>0</v>
      </c>
      <c r="K180" s="170"/>
      <c r="L180" s="34"/>
      <c r="M180" s="171" t="s">
        <v>1</v>
      </c>
      <c r="N180" s="172" t="s">
        <v>43</v>
      </c>
      <c r="O180" s="59"/>
      <c r="P180" s="173">
        <f>O180*H180</f>
        <v>0</v>
      </c>
      <c r="Q180" s="173">
        <v>0</v>
      </c>
      <c r="R180" s="173">
        <f>Q180*H180</f>
        <v>0</v>
      </c>
      <c r="S180" s="173">
        <v>0</v>
      </c>
      <c r="T180" s="174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5" t="s">
        <v>142</v>
      </c>
      <c r="AT180" s="175" t="s">
        <v>138</v>
      </c>
      <c r="AU180" s="175" t="s">
        <v>89</v>
      </c>
      <c r="AY180" s="18" t="s">
        <v>136</v>
      </c>
      <c r="BE180" s="176">
        <f>IF(N180="základní",J180,0)</f>
        <v>0</v>
      </c>
      <c r="BF180" s="176">
        <f>IF(N180="snížená",J180,0)</f>
        <v>0</v>
      </c>
      <c r="BG180" s="176">
        <f>IF(N180="zákl. přenesená",J180,0)</f>
        <v>0</v>
      </c>
      <c r="BH180" s="176">
        <f>IF(N180="sníž. přenesená",J180,0)</f>
        <v>0</v>
      </c>
      <c r="BI180" s="176">
        <f>IF(N180="nulová",J180,0)</f>
        <v>0</v>
      </c>
      <c r="BJ180" s="18" t="s">
        <v>86</v>
      </c>
      <c r="BK180" s="176">
        <f>ROUND(I180*H180,2)</f>
        <v>0</v>
      </c>
      <c r="BL180" s="18" t="s">
        <v>142</v>
      </c>
      <c r="BM180" s="175" t="s">
        <v>1624</v>
      </c>
    </row>
    <row r="181" spans="1:65" s="2" customFormat="1" ht="28.8">
      <c r="A181" s="33"/>
      <c r="B181" s="34"/>
      <c r="C181" s="33"/>
      <c r="D181" s="177" t="s">
        <v>144</v>
      </c>
      <c r="E181" s="33"/>
      <c r="F181" s="178" t="s">
        <v>457</v>
      </c>
      <c r="G181" s="33"/>
      <c r="H181" s="33"/>
      <c r="I181" s="97"/>
      <c r="J181" s="33"/>
      <c r="K181" s="33"/>
      <c r="L181" s="34"/>
      <c r="M181" s="179"/>
      <c r="N181" s="180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144</v>
      </c>
      <c r="AU181" s="18" t="s">
        <v>89</v>
      </c>
    </row>
    <row r="182" spans="1:65" s="14" customFormat="1" ht="10.199999999999999">
      <c r="B182" s="188"/>
      <c r="D182" s="177" t="s">
        <v>146</v>
      </c>
      <c r="E182" s="189" t="s">
        <v>1</v>
      </c>
      <c r="F182" s="190" t="s">
        <v>1625</v>
      </c>
      <c r="H182" s="191">
        <v>412</v>
      </c>
      <c r="I182" s="192"/>
      <c r="L182" s="188"/>
      <c r="M182" s="193"/>
      <c r="N182" s="194"/>
      <c r="O182" s="194"/>
      <c r="P182" s="194"/>
      <c r="Q182" s="194"/>
      <c r="R182" s="194"/>
      <c r="S182" s="194"/>
      <c r="T182" s="195"/>
      <c r="AT182" s="189" t="s">
        <v>146</v>
      </c>
      <c r="AU182" s="189" t="s">
        <v>89</v>
      </c>
      <c r="AV182" s="14" t="s">
        <v>89</v>
      </c>
      <c r="AW182" s="14" t="s">
        <v>33</v>
      </c>
      <c r="AX182" s="14" t="s">
        <v>86</v>
      </c>
      <c r="AY182" s="189" t="s">
        <v>136</v>
      </c>
    </row>
    <row r="183" spans="1:65" s="2" customFormat="1" ht="16.5" customHeight="1">
      <c r="A183" s="33"/>
      <c r="B183" s="162"/>
      <c r="C183" s="163" t="s">
        <v>230</v>
      </c>
      <c r="D183" s="163" t="s">
        <v>138</v>
      </c>
      <c r="E183" s="164" t="s">
        <v>466</v>
      </c>
      <c r="F183" s="165" t="s">
        <v>467</v>
      </c>
      <c r="G183" s="166" t="s">
        <v>468</v>
      </c>
      <c r="H183" s="167">
        <v>41.2</v>
      </c>
      <c r="I183" s="168"/>
      <c r="J183" s="169">
        <f>ROUND(I183*H183,2)</f>
        <v>0</v>
      </c>
      <c r="K183" s="170"/>
      <c r="L183" s="34"/>
      <c r="M183" s="171" t="s">
        <v>1</v>
      </c>
      <c r="N183" s="172" t="s">
        <v>43</v>
      </c>
      <c r="O183" s="59"/>
      <c r="P183" s="173">
        <f>O183*H183</f>
        <v>0</v>
      </c>
      <c r="Q183" s="173">
        <v>0</v>
      </c>
      <c r="R183" s="173">
        <f>Q183*H183</f>
        <v>0</v>
      </c>
      <c r="S183" s="173">
        <v>0</v>
      </c>
      <c r="T183" s="174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5" t="s">
        <v>142</v>
      </c>
      <c r="AT183" s="175" t="s">
        <v>138</v>
      </c>
      <c r="AU183" s="175" t="s">
        <v>89</v>
      </c>
      <c r="AY183" s="18" t="s">
        <v>136</v>
      </c>
      <c r="BE183" s="176">
        <f>IF(N183="základní",J183,0)</f>
        <v>0</v>
      </c>
      <c r="BF183" s="176">
        <f>IF(N183="snížená",J183,0)</f>
        <v>0</v>
      </c>
      <c r="BG183" s="176">
        <f>IF(N183="zákl. přenesená",J183,0)</f>
        <v>0</v>
      </c>
      <c r="BH183" s="176">
        <f>IF(N183="sníž. přenesená",J183,0)</f>
        <v>0</v>
      </c>
      <c r="BI183" s="176">
        <f>IF(N183="nulová",J183,0)</f>
        <v>0</v>
      </c>
      <c r="BJ183" s="18" t="s">
        <v>86</v>
      </c>
      <c r="BK183" s="176">
        <f>ROUND(I183*H183,2)</f>
        <v>0</v>
      </c>
      <c r="BL183" s="18" t="s">
        <v>142</v>
      </c>
      <c r="BM183" s="175" t="s">
        <v>1626</v>
      </c>
    </row>
    <row r="184" spans="1:65" s="2" customFormat="1" ht="19.2">
      <c r="A184" s="33"/>
      <c r="B184" s="34"/>
      <c r="C184" s="33"/>
      <c r="D184" s="177" t="s">
        <v>144</v>
      </c>
      <c r="E184" s="33"/>
      <c r="F184" s="178" t="s">
        <v>470</v>
      </c>
      <c r="G184" s="33"/>
      <c r="H184" s="33"/>
      <c r="I184" s="97"/>
      <c r="J184" s="33"/>
      <c r="K184" s="33"/>
      <c r="L184" s="34"/>
      <c r="M184" s="179"/>
      <c r="N184" s="180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144</v>
      </c>
      <c r="AU184" s="18" t="s">
        <v>89</v>
      </c>
    </row>
    <row r="185" spans="1:65" s="14" customFormat="1" ht="10.199999999999999">
      <c r="B185" s="188"/>
      <c r="D185" s="177" t="s">
        <v>146</v>
      </c>
      <c r="E185" s="189" t="s">
        <v>1</v>
      </c>
      <c r="F185" s="190" t="s">
        <v>1627</v>
      </c>
      <c r="H185" s="191">
        <v>41.2</v>
      </c>
      <c r="I185" s="192"/>
      <c r="L185" s="188"/>
      <c r="M185" s="193"/>
      <c r="N185" s="194"/>
      <c r="O185" s="194"/>
      <c r="P185" s="194"/>
      <c r="Q185" s="194"/>
      <c r="R185" s="194"/>
      <c r="S185" s="194"/>
      <c r="T185" s="195"/>
      <c r="AT185" s="189" t="s">
        <v>146</v>
      </c>
      <c r="AU185" s="189" t="s">
        <v>89</v>
      </c>
      <c r="AV185" s="14" t="s">
        <v>89</v>
      </c>
      <c r="AW185" s="14" t="s">
        <v>33</v>
      </c>
      <c r="AX185" s="14" t="s">
        <v>86</v>
      </c>
      <c r="AY185" s="189" t="s">
        <v>136</v>
      </c>
    </row>
    <row r="186" spans="1:65" s="2" customFormat="1" ht="16.5" customHeight="1">
      <c r="A186" s="33"/>
      <c r="B186" s="162"/>
      <c r="C186" s="163" t="s">
        <v>236</v>
      </c>
      <c r="D186" s="163" t="s">
        <v>138</v>
      </c>
      <c r="E186" s="164" t="s">
        <v>473</v>
      </c>
      <c r="F186" s="165" t="s">
        <v>474</v>
      </c>
      <c r="G186" s="166" t="s">
        <v>256</v>
      </c>
      <c r="H186" s="167">
        <v>20.6</v>
      </c>
      <c r="I186" s="168"/>
      <c r="J186" s="169">
        <f>ROUND(I186*H186,2)</f>
        <v>0</v>
      </c>
      <c r="K186" s="170"/>
      <c r="L186" s="34"/>
      <c r="M186" s="171" t="s">
        <v>1</v>
      </c>
      <c r="N186" s="172" t="s">
        <v>43</v>
      </c>
      <c r="O186" s="59"/>
      <c r="P186" s="173">
        <f>O186*H186</f>
        <v>0</v>
      </c>
      <c r="Q186" s="173">
        <v>0</v>
      </c>
      <c r="R186" s="173">
        <f>Q186*H186</f>
        <v>0</v>
      </c>
      <c r="S186" s="173">
        <v>0</v>
      </c>
      <c r="T186" s="174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5" t="s">
        <v>142</v>
      </c>
      <c r="AT186" s="175" t="s">
        <v>138</v>
      </c>
      <c r="AU186" s="175" t="s">
        <v>89</v>
      </c>
      <c r="AY186" s="18" t="s">
        <v>136</v>
      </c>
      <c r="BE186" s="176">
        <f>IF(N186="základní",J186,0)</f>
        <v>0</v>
      </c>
      <c r="BF186" s="176">
        <f>IF(N186="snížená",J186,0)</f>
        <v>0</v>
      </c>
      <c r="BG186" s="176">
        <f>IF(N186="zákl. přenesená",J186,0)</f>
        <v>0</v>
      </c>
      <c r="BH186" s="176">
        <f>IF(N186="sníž. přenesená",J186,0)</f>
        <v>0</v>
      </c>
      <c r="BI186" s="176">
        <f>IF(N186="nulová",J186,0)</f>
        <v>0</v>
      </c>
      <c r="BJ186" s="18" t="s">
        <v>86</v>
      </c>
      <c r="BK186" s="176">
        <f>ROUND(I186*H186,2)</f>
        <v>0</v>
      </c>
      <c r="BL186" s="18" t="s">
        <v>142</v>
      </c>
      <c r="BM186" s="175" t="s">
        <v>1628</v>
      </c>
    </row>
    <row r="187" spans="1:65" s="2" customFormat="1" ht="10.199999999999999">
      <c r="A187" s="33"/>
      <c r="B187" s="34"/>
      <c r="C187" s="33"/>
      <c r="D187" s="177" t="s">
        <v>144</v>
      </c>
      <c r="E187" s="33"/>
      <c r="F187" s="178" t="s">
        <v>476</v>
      </c>
      <c r="G187" s="33"/>
      <c r="H187" s="33"/>
      <c r="I187" s="97"/>
      <c r="J187" s="33"/>
      <c r="K187" s="33"/>
      <c r="L187" s="34"/>
      <c r="M187" s="179"/>
      <c r="N187" s="180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144</v>
      </c>
      <c r="AU187" s="18" t="s">
        <v>89</v>
      </c>
    </row>
    <row r="188" spans="1:65" s="14" customFormat="1" ht="10.199999999999999">
      <c r="B188" s="188"/>
      <c r="D188" s="177" t="s">
        <v>146</v>
      </c>
      <c r="E188" s="189" t="s">
        <v>1</v>
      </c>
      <c r="F188" s="190" t="s">
        <v>1629</v>
      </c>
      <c r="H188" s="191">
        <v>20.6</v>
      </c>
      <c r="I188" s="192"/>
      <c r="L188" s="188"/>
      <c r="M188" s="193"/>
      <c r="N188" s="194"/>
      <c r="O188" s="194"/>
      <c r="P188" s="194"/>
      <c r="Q188" s="194"/>
      <c r="R188" s="194"/>
      <c r="S188" s="194"/>
      <c r="T188" s="195"/>
      <c r="AT188" s="189" t="s">
        <v>146</v>
      </c>
      <c r="AU188" s="189" t="s">
        <v>89</v>
      </c>
      <c r="AV188" s="14" t="s">
        <v>89</v>
      </c>
      <c r="AW188" s="14" t="s">
        <v>33</v>
      </c>
      <c r="AX188" s="14" t="s">
        <v>86</v>
      </c>
      <c r="AY188" s="189" t="s">
        <v>136</v>
      </c>
    </row>
    <row r="189" spans="1:65" s="2" customFormat="1" ht="16.5" customHeight="1">
      <c r="A189" s="33"/>
      <c r="B189" s="162"/>
      <c r="C189" s="163" t="s">
        <v>242</v>
      </c>
      <c r="D189" s="163" t="s">
        <v>138</v>
      </c>
      <c r="E189" s="164" t="s">
        <v>479</v>
      </c>
      <c r="F189" s="165" t="s">
        <v>480</v>
      </c>
      <c r="G189" s="166" t="s">
        <v>256</v>
      </c>
      <c r="H189" s="167">
        <v>44.7</v>
      </c>
      <c r="I189" s="168"/>
      <c r="J189" s="169">
        <f>ROUND(I189*H189,2)</f>
        <v>0</v>
      </c>
      <c r="K189" s="170"/>
      <c r="L189" s="34"/>
      <c r="M189" s="171" t="s">
        <v>1</v>
      </c>
      <c r="N189" s="172" t="s">
        <v>43</v>
      </c>
      <c r="O189" s="59"/>
      <c r="P189" s="173">
        <f>O189*H189</f>
        <v>0</v>
      </c>
      <c r="Q189" s="173">
        <v>0</v>
      </c>
      <c r="R189" s="173">
        <f>Q189*H189</f>
        <v>0</v>
      </c>
      <c r="S189" s="173">
        <v>0</v>
      </c>
      <c r="T189" s="174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5" t="s">
        <v>142</v>
      </c>
      <c r="AT189" s="175" t="s">
        <v>138</v>
      </c>
      <c r="AU189" s="175" t="s">
        <v>89</v>
      </c>
      <c r="AY189" s="18" t="s">
        <v>136</v>
      </c>
      <c r="BE189" s="176">
        <f>IF(N189="základní",J189,0)</f>
        <v>0</v>
      </c>
      <c r="BF189" s="176">
        <f>IF(N189="snížená",J189,0)</f>
        <v>0</v>
      </c>
      <c r="BG189" s="176">
        <f>IF(N189="zákl. přenesená",J189,0)</f>
        <v>0</v>
      </c>
      <c r="BH189" s="176">
        <f>IF(N189="sníž. přenesená",J189,0)</f>
        <v>0</v>
      </c>
      <c r="BI189" s="176">
        <f>IF(N189="nulová",J189,0)</f>
        <v>0</v>
      </c>
      <c r="BJ189" s="18" t="s">
        <v>86</v>
      </c>
      <c r="BK189" s="176">
        <f>ROUND(I189*H189,2)</f>
        <v>0</v>
      </c>
      <c r="BL189" s="18" t="s">
        <v>142</v>
      </c>
      <c r="BM189" s="175" t="s">
        <v>1630</v>
      </c>
    </row>
    <row r="190" spans="1:65" s="2" customFormat="1" ht="19.2">
      <c r="A190" s="33"/>
      <c r="B190" s="34"/>
      <c r="C190" s="33"/>
      <c r="D190" s="177" t="s">
        <v>144</v>
      </c>
      <c r="E190" s="33"/>
      <c r="F190" s="178" t="s">
        <v>482</v>
      </c>
      <c r="G190" s="33"/>
      <c r="H190" s="33"/>
      <c r="I190" s="97"/>
      <c r="J190" s="33"/>
      <c r="K190" s="33"/>
      <c r="L190" s="34"/>
      <c r="M190" s="179"/>
      <c r="N190" s="180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144</v>
      </c>
      <c r="AU190" s="18" t="s">
        <v>89</v>
      </c>
    </row>
    <row r="191" spans="1:65" s="14" customFormat="1" ht="10.199999999999999">
      <c r="B191" s="188"/>
      <c r="D191" s="177" t="s">
        <v>146</v>
      </c>
      <c r="E191" s="189" t="s">
        <v>1</v>
      </c>
      <c r="F191" s="190" t="s">
        <v>1613</v>
      </c>
      <c r="H191" s="191">
        <v>65.3</v>
      </c>
      <c r="I191" s="192"/>
      <c r="L191" s="188"/>
      <c r="M191" s="193"/>
      <c r="N191" s="194"/>
      <c r="O191" s="194"/>
      <c r="P191" s="194"/>
      <c r="Q191" s="194"/>
      <c r="R191" s="194"/>
      <c r="S191" s="194"/>
      <c r="T191" s="195"/>
      <c r="AT191" s="189" t="s">
        <v>146</v>
      </c>
      <c r="AU191" s="189" t="s">
        <v>89</v>
      </c>
      <c r="AV191" s="14" t="s">
        <v>89</v>
      </c>
      <c r="AW191" s="14" t="s">
        <v>33</v>
      </c>
      <c r="AX191" s="14" t="s">
        <v>78</v>
      </c>
      <c r="AY191" s="189" t="s">
        <v>136</v>
      </c>
    </row>
    <row r="192" spans="1:65" s="14" customFormat="1" ht="10.199999999999999">
      <c r="B192" s="188"/>
      <c r="D192" s="177" t="s">
        <v>146</v>
      </c>
      <c r="E192" s="189" t="s">
        <v>1</v>
      </c>
      <c r="F192" s="190" t="s">
        <v>1631</v>
      </c>
      <c r="H192" s="191">
        <v>-9.4</v>
      </c>
      <c r="I192" s="192"/>
      <c r="L192" s="188"/>
      <c r="M192" s="193"/>
      <c r="N192" s="194"/>
      <c r="O192" s="194"/>
      <c r="P192" s="194"/>
      <c r="Q192" s="194"/>
      <c r="R192" s="194"/>
      <c r="S192" s="194"/>
      <c r="T192" s="195"/>
      <c r="AT192" s="189" t="s">
        <v>146</v>
      </c>
      <c r="AU192" s="189" t="s">
        <v>89</v>
      </c>
      <c r="AV192" s="14" t="s">
        <v>89</v>
      </c>
      <c r="AW192" s="14" t="s">
        <v>33</v>
      </c>
      <c r="AX192" s="14" t="s">
        <v>78</v>
      </c>
      <c r="AY192" s="189" t="s">
        <v>136</v>
      </c>
    </row>
    <row r="193" spans="1:65" s="14" customFormat="1" ht="10.199999999999999">
      <c r="B193" s="188"/>
      <c r="D193" s="177" t="s">
        <v>146</v>
      </c>
      <c r="E193" s="189" t="s">
        <v>1</v>
      </c>
      <c r="F193" s="190" t="s">
        <v>1632</v>
      </c>
      <c r="H193" s="191">
        <v>-1.8</v>
      </c>
      <c r="I193" s="192"/>
      <c r="L193" s="188"/>
      <c r="M193" s="193"/>
      <c r="N193" s="194"/>
      <c r="O193" s="194"/>
      <c r="P193" s="194"/>
      <c r="Q193" s="194"/>
      <c r="R193" s="194"/>
      <c r="S193" s="194"/>
      <c r="T193" s="195"/>
      <c r="AT193" s="189" t="s">
        <v>146</v>
      </c>
      <c r="AU193" s="189" t="s">
        <v>89</v>
      </c>
      <c r="AV193" s="14" t="s">
        <v>89</v>
      </c>
      <c r="AW193" s="14" t="s">
        <v>33</v>
      </c>
      <c r="AX193" s="14" t="s">
        <v>78</v>
      </c>
      <c r="AY193" s="189" t="s">
        <v>136</v>
      </c>
    </row>
    <row r="194" spans="1:65" s="14" customFormat="1" ht="10.199999999999999">
      <c r="B194" s="188"/>
      <c r="D194" s="177" t="s">
        <v>146</v>
      </c>
      <c r="E194" s="189" t="s">
        <v>1</v>
      </c>
      <c r="F194" s="190" t="s">
        <v>1633</v>
      </c>
      <c r="H194" s="191">
        <v>-1.0029999999999999</v>
      </c>
      <c r="I194" s="192"/>
      <c r="L194" s="188"/>
      <c r="M194" s="193"/>
      <c r="N194" s="194"/>
      <c r="O194" s="194"/>
      <c r="P194" s="194"/>
      <c r="Q194" s="194"/>
      <c r="R194" s="194"/>
      <c r="S194" s="194"/>
      <c r="T194" s="195"/>
      <c r="AT194" s="189" t="s">
        <v>146</v>
      </c>
      <c r="AU194" s="189" t="s">
        <v>89</v>
      </c>
      <c r="AV194" s="14" t="s">
        <v>89</v>
      </c>
      <c r="AW194" s="14" t="s">
        <v>33</v>
      </c>
      <c r="AX194" s="14" t="s">
        <v>78</v>
      </c>
      <c r="AY194" s="189" t="s">
        <v>136</v>
      </c>
    </row>
    <row r="195" spans="1:65" s="14" customFormat="1" ht="10.199999999999999">
      <c r="B195" s="188"/>
      <c r="D195" s="177" t="s">
        <v>146</v>
      </c>
      <c r="E195" s="189" t="s">
        <v>1</v>
      </c>
      <c r="F195" s="190" t="s">
        <v>1634</v>
      </c>
      <c r="H195" s="191">
        <v>-8.3279999999999994</v>
      </c>
      <c r="I195" s="192"/>
      <c r="L195" s="188"/>
      <c r="M195" s="193"/>
      <c r="N195" s="194"/>
      <c r="O195" s="194"/>
      <c r="P195" s="194"/>
      <c r="Q195" s="194"/>
      <c r="R195" s="194"/>
      <c r="S195" s="194"/>
      <c r="T195" s="195"/>
      <c r="AT195" s="189" t="s">
        <v>146</v>
      </c>
      <c r="AU195" s="189" t="s">
        <v>89</v>
      </c>
      <c r="AV195" s="14" t="s">
        <v>89</v>
      </c>
      <c r="AW195" s="14" t="s">
        <v>33</v>
      </c>
      <c r="AX195" s="14" t="s">
        <v>78</v>
      </c>
      <c r="AY195" s="189" t="s">
        <v>136</v>
      </c>
    </row>
    <row r="196" spans="1:65" s="15" customFormat="1" ht="10.199999999999999">
      <c r="B196" s="196"/>
      <c r="D196" s="177" t="s">
        <v>146</v>
      </c>
      <c r="E196" s="197" t="s">
        <v>1</v>
      </c>
      <c r="F196" s="198" t="s">
        <v>149</v>
      </c>
      <c r="H196" s="199">
        <v>44.769000000000005</v>
      </c>
      <c r="I196" s="200"/>
      <c r="L196" s="196"/>
      <c r="M196" s="201"/>
      <c r="N196" s="202"/>
      <c r="O196" s="202"/>
      <c r="P196" s="202"/>
      <c r="Q196" s="202"/>
      <c r="R196" s="202"/>
      <c r="S196" s="202"/>
      <c r="T196" s="203"/>
      <c r="AT196" s="197" t="s">
        <v>146</v>
      </c>
      <c r="AU196" s="197" t="s">
        <v>89</v>
      </c>
      <c r="AV196" s="15" t="s">
        <v>142</v>
      </c>
      <c r="AW196" s="15" t="s">
        <v>33</v>
      </c>
      <c r="AX196" s="15" t="s">
        <v>78</v>
      </c>
      <c r="AY196" s="197" t="s">
        <v>136</v>
      </c>
    </row>
    <row r="197" spans="1:65" s="14" customFormat="1" ht="10.199999999999999">
      <c r="B197" s="188"/>
      <c r="D197" s="177" t="s">
        <v>146</v>
      </c>
      <c r="E197" s="189" t="s">
        <v>1</v>
      </c>
      <c r="F197" s="190" t="s">
        <v>1635</v>
      </c>
      <c r="H197" s="191">
        <v>44.7</v>
      </c>
      <c r="I197" s="192"/>
      <c r="L197" s="188"/>
      <c r="M197" s="193"/>
      <c r="N197" s="194"/>
      <c r="O197" s="194"/>
      <c r="P197" s="194"/>
      <c r="Q197" s="194"/>
      <c r="R197" s="194"/>
      <c r="S197" s="194"/>
      <c r="T197" s="195"/>
      <c r="AT197" s="189" t="s">
        <v>146</v>
      </c>
      <c r="AU197" s="189" t="s">
        <v>89</v>
      </c>
      <c r="AV197" s="14" t="s">
        <v>89</v>
      </c>
      <c r="AW197" s="14" t="s">
        <v>33</v>
      </c>
      <c r="AX197" s="14" t="s">
        <v>86</v>
      </c>
      <c r="AY197" s="189" t="s">
        <v>136</v>
      </c>
    </row>
    <row r="198" spans="1:65" s="2" customFormat="1" ht="16.5" customHeight="1">
      <c r="A198" s="33"/>
      <c r="B198" s="162"/>
      <c r="C198" s="163" t="s">
        <v>8</v>
      </c>
      <c r="D198" s="163" t="s">
        <v>138</v>
      </c>
      <c r="E198" s="164" t="s">
        <v>496</v>
      </c>
      <c r="F198" s="165" t="s">
        <v>497</v>
      </c>
      <c r="G198" s="166" t="s">
        <v>256</v>
      </c>
      <c r="H198" s="167">
        <v>9.4</v>
      </c>
      <c r="I198" s="168"/>
      <c r="J198" s="169">
        <f>ROUND(I198*H198,2)</f>
        <v>0</v>
      </c>
      <c r="K198" s="170"/>
      <c r="L198" s="34"/>
      <c r="M198" s="171" t="s">
        <v>1</v>
      </c>
      <c r="N198" s="172" t="s">
        <v>43</v>
      </c>
      <c r="O198" s="59"/>
      <c r="P198" s="173">
        <f>O198*H198</f>
        <v>0</v>
      </c>
      <c r="Q198" s="173">
        <v>0</v>
      </c>
      <c r="R198" s="173">
        <f>Q198*H198</f>
        <v>0</v>
      </c>
      <c r="S198" s="173">
        <v>0</v>
      </c>
      <c r="T198" s="174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5" t="s">
        <v>142</v>
      </c>
      <c r="AT198" s="175" t="s">
        <v>138</v>
      </c>
      <c r="AU198" s="175" t="s">
        <v>89</v>
      </c>
      <c r="AY198" s="18" t="s">
        <v>136</v>
      </c>
      <c r="BE198" s="176">
        <f>IF(N198="základní",J198,0)</f>
        <v>0</v>
      </c>
      <c r="BF198" s="176">
        <f>IF(N198="snížená",J198,0)</f>
        <v>0</v>
      </c>
      <c r="BG198" s="176">
        <f>IF(N198="zákl. přenesená",J198,0)</f>
        <v>0</v>
      </c>
      <c r="BH198" s="176">
        <f>IF(N198="sníž. přenesená",J198,0)</f>
        <v>0</v>
      </c>
      <c r="BI198" s="176">
        <f>IF(N198="nulová",J198,0)</f>
        <v>0</v>
      </c>
      <c r="BJ198" s="18" t="s">
        <v>86</v>
      </c>
      <c r="BK198" s="176">
        <f>ROUND(I198*H198,2)</f>
        <v>0</v>
      </c>
      <c r="BL198" s="18" t="s">
        <v>142</v>
      </c>
      <c r="BM198" s="175" t="s">
        <v>1636</v>
      </c>
    </row>
    <row r="199" spans="1:65" s="2" customFormat="1" ht="19.2">
      <c r="A199" s="33"/>
      <c r="B199" s="34"/>
      <c r="C199" s="33"/>
      <c r="D199" s="177" t="s">
        <v>144</v>
      </c>
      <c r="E199" s="33"/>
      <c r="F199" s="178" t="s">
        <v>499</v>
      </c>
      <c r="G199" s="33"/>
      <c r="H199" s="33"/>
      <c r="I199" s="97"/>
      <c r="J199" s="33"/>
      <c r="K199" s="33"/>
      <c r="L199" s="34"/>
      <c r="M199" s="179"/>
      <c r="N199" s="180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144</v>
      </c>
      <c r="AU199" s="18" t="s">
        <v>89</v>
      </c>
    </row>
    <row r="200" spans="1:65" s="13" customFormat="1" ht="10.199999999999999">
      <c r="B200" s="181"/>
      <c r="D200" s="177" t="s">
        <v>146</v>
      </c>
      <c r="E200" s="182" t="s">
        <v>1</v>
      </c>
      <c r="F200" s="183" t="s">
        <v>1637</v>
      </c>
      <c r="H200" s="182" t="s">
        <v>1</v>
      </c>
      <c r="I200" s="184"/>
      <c r="L200" s="181"/>
      <c r="M200" s="185"/>
      <c r="N200" s="186"/>
      <c r="O200" s="186"/>
      <c r="P200" s="186"/>
      <c r="Q200" s="186"/>
      <c r="R200" s="186"/>
      <c r="S200" s="186"/>
      <c r="T200" s="187"/>
      <c r="AT200" s="182" t="s">
        <v>146</v>
      </c>
      <c r="AU200" s="182" t="s">
        <v>89</v>
      </c>
      <c r="AV200" s="13" t="s">
        <v>86</v>
      </c>
      <c r="AW200" s="13" t="s">
        <v>33</v>
      </c>
      <c r="AX200" s="13" t="s">
        <v>78</v>
      </c>
      <c r="AY200" s="182" t="s">
        <v>136</v>
      </c>
    </row>
    <row r="201" spans="1:65" s="14" customFormat="1" ht="10.199999999999999">
      <c r="B201" s="188"/>
      <c r="D201" s="177" t="s">
        <v>146</v>
      </c>
      <c r="E201" s="189" t="s">
        <v>1</v>
      </c>
      <c r="F201" s="190" t="s">
        <v>1638</v>
      </c>
      <c r="H201" s="191">
        <v>9.3960000000000008</v>
      </c>
      <c r="I201" s="192"/>
      <c r="L201" s="188"/>
      <c r="M201" s="193"/>
      <c r="N201" s="194"/>
      <c r="O201" s="194"/>
      <c r="P201" s="194"/>
      <c r="Q201" s="194"/>
      <c r="R201" s="194"/>
      <c r="S201" s="194"/>
      <c r="T201" s="195"/>
      <c r="AT201" s="189" t="s">
        <v>146</v>
      </c>
      <c r="AU201" s="189" t="s">
        <v>89</v>
      </c>
      <c r="AV201" s="14" t="s">
        <v>89</v>
      </c>
      <c r="AW201" s="14" t="s">
        <v>33</v>
      </c>
      <c r="AX201" s="14" t="s">
        <v>78</v>
      </c>
      <c r="AY201" s="189" t="s">
        <v>136</v>
      </c>
    </row>
    <row r="202" spans="1:65" s="15" customFormat="1" ht="10.199999999999999">
      <c r="B202" s="196"/>
      <c r="D202" s="177" t="s">
        <v>146</v>
      </c>
      <c r="E202" s="197" t="s">
        <v>1</v>
      </c>
      <c r="F202" s="198" t="s">
        <v>149</v>
      </c>
      <c r="H202" s="199">
        <v>9.3960000000000008</v>
      </c>
      <c r="I202" s="200"/>
      <c r="L202" s="196"/>
      <c r="M202" s="201"/>
      <c r="N202" s="202"/>
      <c r="O202" s="202"/>
      <c r="P202" s="202"/>
      <c r="Q202" s="202"/>
      <c r="R202" s="202"/>
      <c r="S202" s="202"/>
      <c r="T202" s="203"/>
      <c r="AT202" s="197" t="s">
        <v>146</v>
      </c>
      <c r="AU202" s="197" t="s">
        <v>89</v>
      </c>
      <c r="AV202" s="15" t="s">
        <v>142</v>
      </c>
      <c r="AW202" s="15" t="s">
        <v>33</v>
      </c>
      <c r="AX202" s="15" t="s">
        <v>78</v>
      </c>
      <c r="AY202" s="197" t="s">
        <v>136</v>
      </c>
    </row>
    <row r="203" spans="1:65" s="14" customFormat="1" ht="10.199999999999999">
      <c r="B203" s="188"/>
      <c r="D203" s="177" t="s">
        <v>146</v>
      </c>
      <c r="E203" s="189" t="s">
        <v>1</v>
      </c>
      <c r="F203" s="190" t="s">
        <v>1639</v>
      </c>
      <c r="H203" s="191">
        <v>9.4</v>
      </c>
      <c r="I203" s="192"/>
      <c r="L203" s="188"/>
      <c r="M203" s="193"/>
      <c r="N203" s="194"/>
      <c r="O203" s="194"/>
      <c r="P203" s="194"/>
      <c r="Q203" s="194"/>
      <c r="R203" s="194"/>
      <c r="S203" s="194"/>
      <c r="T203" s="195"/>
      <c r="AT203" s="189" t="s">
        <v>146</v>
      </c>
      <c r="AU203" s="189" t="s">
        <v>89</v>
      </c>
      <c r="AV203" s="14" t="s">
        <v>89</v>
      </c>
      <c r="AW203" s="14" t="s">
        <v>33</v>
      </c>
      <c r="AX203" s="14" t="s">
        <v>86</v>
      </c>
      <c r="AY203" s="189" t="s">
        <v>136</v>
      </c>
    </row>
    <row r="204" spans="1:65" s="2" customFormat="1" ht="16.5" customHeight="1">
      <c r="A204" s="33"/>
      <c r="B204" s="162"/>
      <c r="C204" s="212" t="s">
        <v>253</v>
      </c>
      <c r="D204" s="212" t="s">
        <v>517</v>
      </c>
      <c r="E204" s="213" t="s">
        <v>518</v>
      </c>
      <c r="F204" s="214" t="s">
        <v>519</v>
      </c>
      <c r="G204" s="215" t="s">
        <v>468</v>
      </c>
      <c r="H204" s="216">
        <v>18.8</v>
      </c>
      <c r="I204" s="217"/>
      <c r="J204" s="218">
        <f>ROUND(I204*H204,2)</f>
        <v>0</v>
      </c>
      <c r="K204" s="219"/>
      <c r="L204" s="220"/>
      <c r="M204" s="221" t="s">
        <v>1</v>
      </c>
      <c r="N204" s="222" t="s">
        <v>43</v>
      </c>
      <c r="O204" s="59"/>
      <c r="P204" s="173">
        <f>O204*H204</f>
        <v>0</v>
      </c>
      <c r="Q204" s="173">
        <v>1</v>
      </c>
      <c r="R204" s="173">
        <f>Q204*H204</f>
        <v>18.8</v>
      </c>
      <c r="S204" s="173">
        <v>0</v>
      </c>
      <c r="T204" s="174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5" t="s">
        <v>204</v>
      </c>
      <c r="AT204" s="175" t="s">
        <v>517</v>
      </c>
      <c r="AU204" s="175" t="s">
        <v>89</v>
      </c>
      <c r="AY204" s="18" t="s">
        <v>136</v>
      </c>
      <c r="BE204" s="176">
        <f>IF(N204="základní",J204,0)</f>
        <v>0</v>
      </c>
      <c r="BF204" s="176">
        <f>IF(N204="snížená",J204,0)</f>
        <v>0</v>
      </c>
      <c r="BG204" s="176">
        <f>IF(N204="zákl. přenesená",J204,0)</f>
        <v>0</v>
      </c>
      <c r="BH204" s="176">
        <f>IF(N204="sníž. přenesená",J204,0)</f>
        <v>0</v>
      </c>
      <c r="BI204" s="176">
        <f>IF(N204="nulová",J204,0)</f>
        <v>0</v>
      </c>
      <c r="BJ204" s="18" t="s">
        <v>86</v>
      </c>
      <c r="BK204" s="176">
        <f>ROUND(I204*H204,2)</f>
        <v>0</v>
      </c>
      <c r="BL204" s="18" t="s">
        <v>142</v>
      </c>
      <c r="BM204" s="175" t="s">
        <v>1640</v>
      </c>
    </row>
    <row r="205" spans="1:65" s="2" customFormat="1" ht="10.199999999999999">
      <c r="A205" s="33"/>
      <c r="B205" s="34"/>
      <c r="C205" s="33"/>
      <c r="D205" s="177" t="s">
        <v>144</v>
      </c>
      <c r="E205" s="33"/>
      <c r="F205" s="178" t="s">
        <v>521</v>
      </c>
      <c r="G205" s="33"/>
      <c r="H205" s="33"/>
      <c r="I205" s="97"/>
      <c r="J205" s="33"/>
      <c r="K205" s="33"/>
      <c r="L205" s="34"/>
      <c r="M205" s="179"/>
      <c r="N205" s="180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144</v>
      </c>
      <c r="AU205" s="18" t="s">
        <v>89</v>
      </c>
    </row>
    <row r="206" spans="1:65" s="14" customFormat="1" ht="10.199999999999999">
      <c r="B206" s="188"/>
      <c r="D206" s="177" t="s">
        <v>146</v>
      </c>
      <c r="E206" s="189" t="s">
        <v>1</v>
      </c>
      <c r="F206" s="190" t="s">
        <v>1641</v>
      </c>
      <c r="H206" s="191">
        <v>18.8</v>
      </c>
      <c r="I206" s="192"/>
      <c r="L206" s="188"/>
      <c r="M206" s="193"/>
      <c r="N206" s="194"/>
      <c r="O206" s="194"/>
      <c r="P206" s="194"/>
      <c r="Q206" s="194"/>
      <c r="R206" s="194"/>
      <c r="S206" s="194"/>
      <c r="T206" s="195"/>
      <c r="AT206" s="189" t="s">
        <v>146</v>
      </c>
      <c r="AU206" s="189" t="s">
        <v>89</v>
      </c>
      <c r="AV206" s="14" t="s">
        <v>89</v>
      </c>
      <c r="AW206" s="14" t="s">
        <v>33</v>
      </c>
      <c r="AX206" s="14" t="s">
        <v>86</v>
      </c>
      <c r="AY206" s="189" t="s">
        <v>136</v>
      </c>
    </row>
    <row r="207" spans="1:65" s="2" customFormat="1" ht="16.5" customHeight="1">
      <c r="A207" s="33"/>
      <c r="B207" s="162"/>
      <c r="C207" s="163" t="s">
        <v>338</v>
      </c>
      <c r="D207" s="163" t="s">
        <v>138</v>
      </c>
      <c r="E207" s="164" t="s">
        <v>549</v>
      </c>
      <c r="F207" s="165" t="s">
        <v>550</v>
      </c>
      <c r="G207" s="166" t="s">
        <v>141</v>
      </c>
      <c r="H207" s="167">
        <v>17.93</v>
      </c>
      <c r="I207" s="168"/>
      <c r="J207" s="169">
        <f>ROUND(I207*H207,2)</f>
        <v>0</v>
      </c>
      <c r="K207" s="170"/>
      <c r="L207" s="34"/>
      <c r="M207" s="171" t="s">
        <v>1</v>
      </c>
      <c r="N207" s="172" t="s">
        <v>43</v>
      </c>
      <c r="O207" s="59"/>
      <c r="P207" s="173">
        <f>O207*H207</f>
        <v>0</v>
      </c>
      <c r="Q207" s="173">
        <v>0</v>
      </c>
      <c r="R207" s="173">
        <f>Q207*H207</f>
        <v>0</v>
      </c>
      <c r="S207" s="173">
        <v>0</v>
      </c>
      <c r="T207" s="174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5" t="s">
        <v>142</v>
      </c>
      <c r="AT207" s="175" t="s">
        <v>138</v>
      </c>
      <c r="AU207" s="175" t="s">
        <v>89</v>
      </c>
      <c r="AY207" s="18" t="s">
        <v>136</v>
      </c>
      <c r="BE207" s="176">
        <f>IF(N207="základní",J207,0)</f>
        <v>0</v>
      </c>
      <c r="BF207" s="176">
        <f>IF(N207="snížená",J207,0)</f>
        <v>0</v>
      </c>
      <c r="BG207" s="176">
        <f>IF(N207="zákl. přenesená",J207,0)</f>
        <v>0</v>
      </c>
      <c r="BH207" s="176">
        <f>IF(N207="sníž. přenesená",J207,0)</f>
        <v>0</v>
      </c>
      <c r="BI207" s="176">
        <f>IF(N207="nulová",J207,0)</f>
        <v>0</v>
      </c>
      <c r="BJ207" s="18" t="s">
        <v>86</v>
      </c>
      <c r="BK207" s="176">
        <f>ROUND(I207*H207,2)</f>
        <v>0</v>
      </c>
      <c r="BL207" s="18" t="s">
        <v>142</v>
      </c>
      <c r="BM207" s="175" t="s">
        <v>1642</v>
      </c>
    </row>
    <row r="208" spans="1:65" s="2" customFormat="1" ht="10.199999999999999">
      <c r="A208" s="33"/>
      <c r="B208" s="34"/>
      <c r="C208" s="33"/>
      <c r="D208" s="177" t="s">
        <v>144</v>
      </c>
      <c r="E208" s="33"/>
      <c r="F208" s="178" t="s">
        <v>552</v>
      </c>
      <c r="G208" s="33"/>
      <c r="H208" s="33"/>
      <c r="I208" s="97"/>
      <c r="J208" s="33"/>
      <c r="K208" s="33"/>
      <c r="L208" s="34"/>
      <c r="M208" s="179"/>
      <c r="N208" s="180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144</v>
      </c>
      <c r="AU208" s="18" t="s">
        <v>89</v>
      </c>
    </row>
    <row r="209" spans="1:65" s="14" customFormat="1" ht="10.199999999999999">
      <c r="B209" s="188"/>
      <c r="D209" s="177" t="s">
        <v>146</v>
      </c>
      <c r="E209" s="189" t="s">
        <v>1</v>
      </c>
      <c r="F209" s="190" t="s">
        <v>1643</v>
      </c>
      <c r="H209" s="191">
        <v>17.93</v>
      </c>
      <c r="I209" s="192"/>
      <c r="L209" s="188"/>
      <c r="M209" s="193"/>
      <c r="N209" s="194"/>
      <c r="O209" s="194"/>
      <c r="P209" s="194"/>
      <c r="Q209" s="194"/>
      <c r="R209" s="194"/>
      <c r="S209" s="194"/>
      <c r="T209" s="195"/>
      <c r="AT209" s="189" t="s">
        <v>146</v>
      </c>
      <c r="AU209" s="189" t="s">
        <v>89</v>
      </c>
      <c r="AV209" s="14" t="s">
        <v>89</v>
      </c>
      <c r="AW209" s="14" t="s">
        <v>33</v>
      </c>
      <c r="AX209" s="14" t="s">
        <v>78</v>
      </c>
      <c r="AY209" s="189" t="s">
        <v>136</v>
      </c>
    </row>
    <row r="210" spans="1:65" s="15" customFormat="1" ht="10.199999999999999">
      <c r="B210" s="196"/>
      <c r="D210" s="177" t="s">
        <v>146</v>
      </c>
      <c r="E210" s="197" t="s">
        <v>1</v>
      </c>
      <c r="F210" s="198" t="s">
        <v>149</v>
      </c>
      <c r="H210" s="199">
        <v>17.93</v>
      </c>
      <c r="I210" s="200"/>
      <c r="L210" s="196"/>
      <c r="M210" s="201"/>
      <c r="N210" s="202"/>
      <c r="O210" s="202"/>
      <c r="P210" s="202"/>
      <c r="Q210" s="202"/>
      <c r="R210" s="202"/>
      <c r="S210" s="202"/>
      <c r="T210" s="203"/>
      <c r="AT210" s="197" t="s">
        <v>146</v>
      </c>
      <c r="AU210" s="197" t="s">
        <v>89</v>
      </c>
      <c r="AV210" s="15" t="s">
        <v>142</v>
      </c>
      <c r="AW210" s="15" t="s">
        <v>33</v>
      </c>
      <c r="AX210" s="15" t="s">
        <v>86</v>
      </c>
      <c r="AY210" s="197" t="s">
        <v>136</v>
      </c>
    </row>
    <row r="211" spans="1:65" s="12" customFormat="1" ht="22.8" customHeight="1">
      <c r="B211" s="149"/>
      <c r="D211" s="150" t="s">
        <v>77</v>
      </c>
      <c r="E211" s="160" t="s">
        <v>142</v>
      </c>
      <c r="F211" s="160" t="s">
        <v>616</v>
      </c>
      <c r="I211" s="152"/>
      <c r="J211" s="161">
        <f>BK211</f>
        <v>0</v>
      </c>
      <c r="L211" s="149"/>
      <c r="M211" s="154"/>
      <c r="N211" s="155"/>
      <c r="O211" s="155"/>
      <c r="P211" s="156">
        <f>SUM(P212:P242)</f>
        <v>0</v>
      </c>
      <c r="Q211" s="155"/>
      <c r="R211" s="156">
        <f>SUM(R212:R242)</f>
        <v>0.19179999999999997</v>
      </c>
      <c r="S211" s="155"/>
      <c r="T211" s="157">
        <f>SUM(T212:T242)</f>
        <v>0</v>
      </c>
      <c r="AR211" s="150" t="s">
        <v>86</v>
      </c>
      <c r="AT211" s="158" t="s">
        <v>77</v>
      </c>
      <c r="AU211" s="158" t="s">
        <v>86</v>
      </c>
      <c r="AY211" s="150" t="s">
        <v>136</v>
      </c>
      <c r="BK211" s="159">
        <f>SUM(BK212:BK242)</f>
        <v>0</v>
      </c>
    </row>
    <row r="212" spans="1:65" s="2" customFormat="1" ht="16.5" customHeight="1">
      <c r="A212" s="33"/>
      <c r="B212" s="162"/>
      <c r="C212" s="163" t="s">
        <v>360</v>
      </c>
      <c r="D212" s="163" t="s">
        <v>138</v>
      </c>
      <c r="E212" s="164" t="s">
        <v>646</v>
      </c>
      <c r="F212" s="165" t="s">
        <v>647</v>
      </c>
      <c r="G212" s="166" t="s">
        <v>256</v>
      </c>
      <c r="H212" s="167">
        <v>1.8</v>
      </c>
      <c r="I212" s="168"/>
      <c r="J212" s="169">
        <f>ROUND(I212*H212,2)</f>
        <v>0</v>
      </c>
      <c r="K212" s="170"/>
      <c r="L212" s="34"/>
      <c r="M212" s="171" t="s">
        <v>1</v>
      </c>
      <c r="N212" s="172" t="s">
        <v>43</v>
      </c>
      <c r="O212" s="59"/>
      <c r="P212" s="173">
        <f>O212*H212</f>
        <v>0</v>
      </c>
      <c r="Q212" s="173">
        <v>0</v>
      </c>
      <c r="R212" s="173">
        <f>Q212*H212</f>
        <v>0</v>
      </c>
      <c r="S212" s="173">
        <v>0</v>
      </c>
      <c r="T212" s="174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5" t="s">
        <v>142</v>
      </c>
      <c r="AT212" s="175" t="s">
        <v>138</v>
      </c>
      <c r="AU212" s="175" t="s">
        <v>89</v>
      </c>
      <c r="AY212" s="18" t="s">
        <v>136</v>
      </c>
      <c r="BE212" s="176">
        <f>IF(N212="základní",J212,0)</f>
        <v>0</v>
      </c>
      <c r="BF212" s="176">
        <f>IF(N212="snížená",J212,0)</f>
        <v>0</v>
      </c>
      <c r="BG212" s="176">
        <f>IF(N212="zákl. přenesená",J212,0)</f>
        <v>0</v>
      </c>
      <c r="BH212" s="176">
        <f>IF(N212="sníž. přenesená",J212,0)</f>
        <v>0</v>
      </c>
      <c r="BI212" s="176">
        <f>IF(N212="nulová",J212,0)</f>
        <v>0</v>
      </c>
      <c r="BJ212" s="18" t="s">
        <v>86</v>
      </c>
      <c r="BK212" s="176">
        <f>ROUND(I212*H212,2)</f>
        <v>0</v>
      </c>
      <c r="BL212" s="18" t="s">
        <v>142</v>
      </c>
      <c r="BM212" s="175" t="s">
        <v>1644</v>
      </c>
    </row>
    <row r="213" spans="1:65" s="2" customFormat="1" ht="10.199999999999999">
      <c r="A213" s="33"/>
      <c r="B213" s="34"/>
      <c r="C213" s="33"/>
      <c r="D213" s="177" t="s">
        <v>144</v>
      </c>
      <c r="E213" s="33"/>
      <c r="F213" s="178" t="s">
        <v>649</v>
      </c>
      <c r="G213" s="33"/>
      <c r="H213" s="33"/>
      <c r="I213" s="97"/>
      <c r="J213" s="33"/>
      <c r="K213" s="33"/>
      <c r="L213" s="34"/>
      <c r="M213" s="179"/>
      <c r="N213" s="180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144</v>
      </c>
      <c r="AU213" s="18" t="s">
        <v>89</v>
      </c>
    </row>
    <row r="214" spans="1:65" s="13" customFormat="1" ht="10.199999999999999">
      <c r="B214" s="181"/>
      <c r="D214" s="177" t="s">
        <v>146</v>
      </c>
      <c r="E214" s="182" t="s">
        <v>1</v>
      </c>
      <c r="F214" s="183" t="s">
        <v>1637</v>
      </c>
      <c r="H214" s="182" t="s">
        <v>1</v>
      </c>
      <c r="I214" s="184"/>
      <c r="L214" s="181"/>
      <c r="M214" s="185"/>
      <c r="N214" s="186"/>
      <c r="O214" s="186"/>
      <c r="P214" s="186"/>
      <c r="Q214" s="186"/>
      <c r="R214" s="186"/>
      <c r="S214" s="186"/>
      <c r="T214" s="187"/>
      <c r="AT214" s="182" t="s">
        <v>146</v>
      </c>
      <c r="AU214" s="182" t="s">
        <v>89</v>
      </c>
      <c r="AV214" s="13" t="s">
        <v>86</v>
      </c>
      <c r="AW214" s="13" t="s">
        <v>33</v>
      </c>
      <c r="AX214" s="13" t="s">
        <v>78</v>
      </c>
      <c r="AY214" s="182" t="s">
        <v>136</v>
      </c>
    </row>
    <row r="215" spans="1:65" s="14" customFormat="1" ht="10.199999999999999">
      <c r="B215" s="188"/>
      <c r="D215" s="177" t="s">
        <v>146</v>
      </c>
      <c r="E215" s="189" t="s">
        <v>1</v>
      </c>
      <c r="F215" s="190" t="s">
        <v>1645</v>
      </c>
      <c r="H215" s="191">
        <v>1.7929999999999999</v>
      </c>
      <c r="I215" s="192"/>
      <c r="L215" s="188"/>
      <c r="M215" s="193"/>
      <c r="N215" s="194"/>
      <c r="O215" s="194"/>
      <c r="P215" s="194"/>
      <c r="Q215" s="194"/>
      <c r="R215" s="194"/>
      <c r="S215" s="194"/>
      <c r="T215" s="195"/>
      <c r="AT215" s="189" t="s">
        <v>146</v>
      </c>
      <c r="AU215" s="189" t="s">
        <v>89</v>
      </c>
      <c r="AV215" s="14" t="s">
        <v>89</v>
      </c>
      <c r="AW215" s="14" t="s">
        <v>33</v>
      </c>
      <c r="AX215" s="14" t="s">
        <v>78</v>
      </c>
      <c r="AY215" s="189" t="s">
        <v>136</v>
      </c>
    </row>
    <row r="216" spans="1:65" s="15" customFormat="1" ht="10.199999999999999">
      <c r="B216" s="196"/>
      <c r="D216" s="177" t="s">
        <v>146</v>
      </c>
      <c r="E216" s="197" t="s">
        <v>1</v>
      </c>
      <c r="F216" s="198" t="s">
        <v>149</v>
      </c>
      <c r="H216" s="199">
        <v>1.7929999999999999</v>
      </c>
      <c r="I216" s="200"/>
      <c r="L216" s="196"/>
      <c r="M216" s="201"/>
      <c r="N216" s="202"/>
      <c r="O216" s="202"/>
      <c r="P216" s="202"/>
      <c r="Q216" s="202"/>
      <c r="R216" s="202"/>
      <c r="S216" s="202"/>
      <c r="T216" s="203"/>
      <c r="AT216" s="197" t="s">
        <v>146</v>
      </c>
      <c r="AU216" s="197" t="s">
        <v>89</v>
      </c>
      <c r="AV216" s="15" t="s">
        <v>142</v>
      </c>
      <c r="AW216" s="15" t="s">
        <v>33</v>
      </c>
      <c r="AX216" s="15" t="s">
        <v>78</v>
      </c>
      <c r="AY216" s="197" t="s">
        <v>136</v>
      </c>
    </row>
    <row r="217" spans="1:65" s="14" customFormat="1" ht="10.199999999999999">
      <c r="B217" s="188"/>
      <c r="D217" s="177" t="s">
        <v>146</v>
      </c>
      <c r="E217" s="189" t="s">
        <v>1</v>
      </c>
      <c r="F217" s="190" t="s">
        <v>1646</v>
      </c>
      <c r="H217" s="191">
        <v>1.8</v>
      </c>
      <c r="I217" s="192"/>
      <c r="L217" s="188"/>
      <c r="M217" s="193"/>
      <c r="N217" s="194"/>
      <c r="O217" s="194"/>
      <c r="P217" s="194"/>
      <c r="Q217" s="194"/>
      <c r="R217" s="194"/>
      <c r="S217" s="194"/>
      <c r="T217" s="195"/>
      <c r="AT217" s="189" t="s">
        <v>146</v>
      </c>
      <c r="AU217" s="189" t="s">
        <v>89</v>
      </c>
      <c r="AV217" s="14" t="s">
        <v>89</v>
      </c>
      <c r="AW217" s="14" t="s">
        <v>33</v>
      </c>
      <c r="AX217" s="14" t="s">
        <v>86</v>
      </c>
      <c r="AY217" s="189" t="s">
        <v>136</v>
      </c>
    </row>
    <row r="218" spans="1:65" s="2" customFormat="1" ht="16.5" customHeight="1">
      <c r="A218" s="33"/>
      <c r="B218" s="162"/>
      <c r="C218" s="163" t="s">
        <v>405</v>
      </c>
      <c r="D218" s="163" t="s">
        <v>138</v>
      </c>
      <c r="E218" s="164" t="s">
        <v>674</v>
      </c>
      <c r="F218" s="165" t="s">
        <v>675</v>
      </c>
      <c r="G218" s="166" t="s">
        <v>215</v>
      </c>
      <c r="H218" s="167">
        <v>2</v>
      </c>
      <c r="I218" s="168"/>
      <c r="J218" s="169">
        <f>ROUND(I218*H218,2)</f>
        <v>0</v>
      </c>
      <c r="K218" s="170"/>
      <c r="L218" s="34"/>
      <c r="M218" s="171" t="s">
        <v>1</v>
      </c>
      <c r="N218" s="172" t="s">
        <v>43</v>
      </c>
      <c r="O218" s="59"/>
      <c r="P218" s="173">
        <f>O218*H218</f>
        <v>0</v>
      </c>
      <c r="Q218" s="173">
        <v>6.6E-3</v>
      </c>
      <c r="R218" s="173">
        <f>Q218*H218</f>
        <v>1.32E-2</v>
      </c>
      <c r="S218" s="173">
        <v>0</v>
      </c>
      <c r="T218" s="174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5" t="s">
        <v>142</v>
      </c>
      <c r="AT218" s="175" t="s">
        <v>138</v>
      </c>
      <c r="AU218" s="175" t="s">
        <v>89</v>
      </c>
      <c r="AY218" s="18" t="s">
        <v>136</v>
      </c>
      <c r="BE218" s="176">
        <f>IF(N218="základní",J218,0)</f>
        <v>0</v>
      </c>
      <c r="BF218" s="176">
        <f>IF(N218="snížená",J218,0)</f>
        <v>0</v>
      </c>
      <c r="BG218" s="176">
        <f>IF(N218="zákl. přenesená",J218,0)</f>
        <v>0</v>
      </c>
      <c r="BH218" s="176">
        <f>IF(N218="sníž. přenesená",J218,0)</f>
        <v>0</v>
      </c>
      <c r="BI218" s="176">
        <f>IF(N218="nulová",J218,0)</f>
        <v>0</v>
      </c>
      <c r="BJ218" s="18" t="s">
        <v>86</v>
      </c>
      <c r="BK218" s="176">
        <f>ROUND(I218*H218,2)</f>
        <v>0</v>
      </c>
      <c r="BL218" s="18" t="s">
        <v>142</v>
      </c>
      <c r="BM218" s="175" t="s">
        <v>1647</v>
      </c>
    </row>
    <row r="219" spans="1:65" s="2" customFormat="1" ht="10.199999999999999">
      <c r="A219" s="33"/>
      <c r="B219" s="34"/>
      <c r="C219" s="33"/>
      <c r="D219" s="177" t="s">
        <v>144</v>
      </c>
      <c r="E219" s="33"/>
      <c r="F219" s="178" t="s">
        <v>667</v>
      </c>
      <c r="G219" s="33"/>
      <c r="H219" s="33"/>
      <c r="I219" s="97"/>
      <c r="J219" s="33"/>
      <c r="K219" s="33"/>
      <c r="L219" s="34"/>
      <c r="M219" s="179"/>
      <c r="N219" s="180"/>
      <c r="O219" s="59"/>
      <c r="P219" s="59"/>
      <c r="Q219" s="59"/>
      <c r="R219" s="59"/>
      <c r="S219" s="59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144</v>
      </c>
      <c r="AU219" s="18" t="s">
        <v>89</v>
      </c>
    </row>
    <row r="220" spans="1:65" s="13" customFormat="1" ht="10.199999999999999">
      <c r="B220" s="181"/>
      <c r="D220" s="177" t="s">
        <v>146</v>
      </c>
      <c r="E220" s="182" t="s">
        <v>1</v>
      </c>
      <c r="F220" s="183" t="s">
        <v>1648</v>
      </c>
      <c r="H220" s="182" t="s">
        <v>1</v>
      </c>
      <c r="I220" s="184"/>
      <c r="L220" s="181"/>
      <c r="M220" s="185"/>
      <c r="N220" s="186"/>
      <c r="O220" s="186"/>
      <c r="P220" s="186"/>
      <c r="Q220" s="186"/>
      <c r="R220" s="186"/>
      <c r="S220" s="186"/>
      <c r="T220" s="187"/>
      <c r="AT220" s="182" t="s">
        <v>146</v>
      </c>
      <c r="AU220" s="182" t="s">
        <v>89</v>
      </c>
      <c r="AV220" s="13" t="s">
        <v>86</v>
      </c>
      <c r="AW220" s="13" t="s">
        <v>33</v>
      </c>
      <c r="AX220" s="13" t="s">
        <v>78</v>
      </c>
      <c r="AY220" s="182" t="s">
        <v>136</v>
      </c>
    </row>
    <row r="221" spans="1:65" s="14" customFormat="1" ht="10.199999999999999">
      <c r="B221" s="188"/>
      <c r="D221" s="177" t="s">
        <v>146</v>
      </c>
      <c r="E221" s="189" t="s">
        <v>1</v>
      </c>
      <c r="F221" s="190" t="s">
        <v>1649</v>
      </c>
      <c r="H221" s="191">
        <v>2</v>
      </c>
      <c r="I221" s="192"/>
      <c r="L221" s="188"/>
      <c r="M221" s="193"/>
      <c r="N221" s="194"/>
      <c r="O221" s="194"/>
      <c r="P221" s="194"/>
      <c r="Q221" s="194"/>
      <c r="R221" s="194"/>
      <c r="S221" s="194"/>
      <c r="T221" s="195"/>
      <c r="AT221" s="189" t="s">
        <v>146</v>
      </c>
      <c r="AU221" s="189" t="s">
        <v>89</v>
      </c>
      <c r="AV221" s="14" t="s">
        <v>89</v>
      </c>
      <c r="AW221" s="14" t="s">
        <v>33</v>
      </c>
      <c r="AX221" s="14" t="s">
        <v>78</v>
      </c>
      <c r="AY221" s="189" t="s">
        <v>136</v>
      </c>
    </row>
    <row r="222" spans="1:65" s="15" customFormat="1" ht="10.199999999999999">
      <c r="B222" s="196"/>
      <c r="D222" s="177" t="s">
        <v>146</v>
      </c>
      <c r="E222" s="197" t="s">
        <v>1</v>
      </c>
      <c r="F222" s="198" t="s">
        <v>149</v>
      </c>
      <c r="H222" s="199">
        <v>2</v>
      </c>
      <c r="I222" s="200"/>
      <c r="L222" s="196"/>
      <c r="M222" s="201"/>
      <c r="N222" s="202"/>
      <c r="O222" s="202"/>
      <c r="P222" s="202"/>
      <c r="Q222" s="202"/>
      <c r="R222" s="202"/>
      <c r="S222" s="202"/>
      <c r="T222" s="203"/>
      <c r="AT222" s="197" t="s">
        <v>146</v>
      </c>
      <c r="AU222" s="197" t="s">
        <v>89</v>
      </c>
      <c r="AV222" s="15" t="s">
        <v>142</v>
      </c>
      <c r="AW222" s="15" t="s">
        <v>33</v>
      </c>
      <c r="AX222" s="15" t="s">
        <v>86</v>
      </c>
      <c r="AY222" s="197" t="s">
        <v>136</v>
      </c>
    </row>
    <row r="223" spans="1:65" s="2" customFormat="1" ht="16.5" customHeight="1">
      <c r="A223" s="33"/>
      <c r="B223" s="162"/>
      <c r="C223" s="212" t="s">
        <v>431</v>
      </c>
      <c r="D223" s="212" t="s">
        <v>517</v>
      </c>
      <c r="E223" s="213" t="s">
        <v>684</v>
      </c>
      <c r="F223" s="214" t="s">
        <v>685</v>
      </c>
      <c r="G223" s="215" t="s">
        <v>215</v>
      </c>
      <c r="H223" s="216">
        <v>1</v>
      </c>
      <c r="I223" s="217"/>
      <c r="J223" s="218">
        <f>ROUND(I223*H223,2)</f>
        <v>0</v>
      </c>
      <c r="K223" s="219"/>
      <c r="L223" s="220"/>
      <c r="M223" s="221" t="s">
        <v>1</v>
      </c>
      <c r="N223" s="222" t="s">
        <v>43</v>
      </c>
      <c r="O223" s="59"/>
      <c r="P223" s="173">
        <f>O223*H223</f>
        <v>0</v>
      </c>
      <c r="Q223" s="173">
        <v>0.04</v>
      </c>
      <c r="R223" s="173">
        <f>Q223*H223</f>
        <v>0.04</v>
      </c>
      <c r="S223" s="173">
        <v>0</v>
      </c>
      <c r="T223" s="174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5" t="s">
        <v>204</v>
      </c>
      <c r="AT223" s="175" t="s">
        <v>517</v>
      </c>
      <c r="AU223" s="175" t="s">
        <v>89</v>
      </c>
      <c r="AY223" s="18" t="s">
        <v>136</v>
      </c>
      <c r="BE223" s="176">
        <f>IF(N223="základní",J223,0)</f>
        <v>0</v>
      </c>
      <c r="BF223" s="176">
        <f>IF(N223="snížená",J223,0)</f>
        <v>0</v>
      </c>
      <c r="BG223" s="176">
        <f>IF(N223="zákl. přenesená",J223,0)</f>
        <v>0</v>
      </c>
      <c r="BH223" s="176">
        <f>IF(N223="sníž. přenesená",J223,0)</f>
        <v>0</v>
      </c>
      <c r="BI223" s="176">
        <f>IF(N223="nulová",J223,0)</f>
        <v>0</v>
      </c>
      <c r="BJ223" s="18" t="s">
        <v>86</v>
      </c>
      <c r="BK223" s="176">
        <f>ROUND(I223*H223,2)</f>
        <v>0</v>
      </c>
      <c r="BL223" s="18" t="s">
        <v>142</v>
      </c>
      <c r="BM223" s="175" t="s">
        <v>1650</v>
      </c>
    </row>
    <row r="224" spans="1:65" s="2" customFormat="1" ht="10.199999999999999">
      <c r="A224" s="33"/>
      <c r="B224" s="34"/>
      <c r="C224" s="33"/>
      <c r="D224" s="177" t="s">
        <v>144</v>
      </c>
      <c r="E224" s="33"/>
      <c r="F224" s="178" t="s">
        <v>685</v>
      </c>
      <c r="G224" s="33"/>
      <c r="H224" s="33"/>
      <c r="I224" s="97"/>
      <c r="J224" s="33"/>
      <c r="K224" s="33"/>
      <c r="L224" s="34"/>
      <c r="M224" s="179"/>
      <c r="N224" s="180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144</v>
      </c>
      <c r="AU224" s="18" t="s">
        <v>89</v>
      </c>
    </row>
    <row r="225" spans="1:65" s="13" customFormat="1" ht="10.199999999999999">
      <c r="B225" s="181"/>
      <c r="D225" s="177" t="s">
        <v>146</v>
      </c>
      <c r="E225" s="182" t="s">
        <v>1</v>
      </c>
      <c r="F225" s="183" t="s">
        <v>1648</v>
      </c>
      <c r="H225" s="182" t="s">
        <v>1</v>
      </c>
      <c r="I225" s="184"/>
      <c r="L225" s="181"/>
      <c r="M225" s="185"/>
      <c r="N225" s="186"/>
      <c r="O225" s="186"/>
      <c r="P225" s="186"/>
      <c r="Q225" s="186"/>
      <c r="R225" s="186"/>
      <c r="S225" s="186"/>
      <c r="T225" s="187"/>
      <c r="AT225" s="182" t="s">
        <v>146</v>
      </c>
      <c r="AU225" s="182" t="s">
        <v>89</v>
      </c>
      <c r="AV225" s="13" t="s">
        <v>86</v>
      </c>
      <c r="AW225" s="13" t="s">
        <v>33</v>
      </c>
      <c r="AX225" s="13" t="s">
        <v>78</v>
      </c>
      <c r="AY225" s="182" t="s">
        <v>136</v>
      </c>
    </row>
    <row r="226" spans="1:65" s="14" customFormat="1" ht="10.199999999999999">
      <c r="B226" s="188"/>
      <c r="D226" s="177" t="s">
        <v>146</v>
      </c>
      <c r="E226" s="189" t="s">
        <v>1</v>
      </c>
      <c r="F226" s="190" t="s">
        <v>608</v>
      </c>
      <c r="H226" s="191">
        <v>1</v>
      </c>
      <c r="I226" s="192"/>
      <c r="L226" s="188"/>
      <c r="M226" s="193"/>
      <c r="N226" s="194"/>
      <c r="O226" s="194"/>
      <c r="P226" s="194"/>
      <c r="Q226" s="194"/>
      <c r="R226" s="194"/>
      <c r="S226" s="194"/>
      <c r="T226" s="195"/>
      <c r="AT226" s="189" t="s">
        <v>146</v>
      </c>
      <c r="AU226" s="189" t="s">
        <v>89</v>
      </c>
      <c r="AV226" s="14" t="s">
        <v>89</v>
      </c>
      <c r="AW226" s="14" t="s">
        <v>33</v>
      </c>
      <c r="AX226" s="14" t="s">
        <v>78</v>
      </c>
      <c r="AY226" s="189" t="s">
        <v>136</v>
      </c>
    </row>
    <row r="227" spans="1:65" s="15" customFormat="1" ht="10.199999999999999">
      <c r="B227" s="196"/>
      <c r="D227" s="177" t="s">
        <v>146</v>
      </c>
      <c r="E227" s="197" t="s">
        <v>1</v>
      </c>
      <c r="F227" s="198" t="s">
        <v>149</v>
      </c>
      <c r="H227" s="199">
        <v>1</v>
      </c>
      <c r="I227" s="200"/>
      <c r="L227" s="196"/>
      <c r="M227" s="201"/>
      <c r="N227" s="202"/>
      <c r="O227" s="202"/>
      <c r="P227" s="202"/>
      <c r="Q227" s="202"/>
      <c r="R227" s="202"/>
      <c r="S227" s="202"/>
      <c r="T227" s="203"/>
      <c r="AT227" s="197" t="s">
        <v>146</v>
      </c>
      <c r="AU227" s="197" t="s">
        <v>89</v>
      </c>
      <c r="AV227" s="15" t="s">
        <v>142</v>
      </c>
      <c r="AW227" s="15" t="s">
        <v>33</v>
      </c>
      <c r="AX227" s="15" t="s">
        <v>86</v>
      </c>
      <c r="AY227" s="197" t="s">
        <v>136</v>
      </c>
    </row>
    <row r="228" spans="1:65" s="2" customFormat="1" ht="16.5" customHeight="1">
      <c r="A228" s="33"/>
      <c r="B228" s="162"/>
      <c r="C228" s="212" t="s">
        <v>7</v>
      </c>
      <c r="D228" s="212" t="s">
        <v>517</v>
      </c>
      <c r="E228" s="213" t="s">
        <v>688</v>
      </c>
      <c r="F228" s="214" t="s">
        <v>689</v>
      </c>
      <c r="G228" s="215" t="s">
        <v>215</v>
      </c>
      <c r="H228" s="216">
        <v>1</v>
      </c>
      <c r="I228" s="217"/>
      <c r="J228" s="218">
        <f>ROUND(I228*H228,2)</f>
        <v>0</v>
      </c>
      <c r="K228" s="219"/>
      <c r="L228" s="220"/>
      <c r="M228" s="221" t="s">
        <v>1</v>
      </c>
      <c r="N228" s="222" t="s">
        <v>43</v>
      </c>
      <c r="O228" s="59"/>
      <c r="P228" s="173">
        <f>O228*H228</f>
        <v>0</v>
      </c>
      <c r="Q228" s="173">
        <v>5.0999999999999997E-2</v>
      </c>
      <c r="R228" s="173">
        <f>Q228*H228</f>
        <v>5.0999999999999997E-2</v>
      </c>
      <c r="S228" s="173">
        <v>0</v>
      </c>
      <c r="T228" s="174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5" t="s">
        <v>204</v>
      </c>
      <c r="AT228" s="175" t="s">
        <v>517</v>
      </c>
      <c r="AU228" s="175" t="s">
        <v>89</v>
      </c>
      <c r="AY228" s="18" t="s">
        <v>136</v>
      </c>
      <c r="BE228" s="176">
        <f>IF(N228="základní",J228,0)</f>
        <v>0</v>
      </c>
      <c r="BF228" s="176">
        <f>IF(N228="snížená",J228,0)</f>
        <v>0</v>
      </c>
      <c r="BG228" s="176">
        <f>IF(N228="zákl. přenesená",J228,0)</f>
        <v>0</v>
      </c>
      <c r="BH228" s="176">
        <f>IF(N228="sníž. přenesená",J228,0)</f>
        <v>0</v>
      </c>
      <c r="BI228" s="176">
        <f>IF(N228="nulová",J228,0)</f>
        <v>0</v>
      </c>
      <c r="BJ228" s="18" t="s">
        <v>86</v>
      </c>
      <c r="BK228" s="176">
        <f>ROUND(I228*H228,2)</f>
        <v>0</v>
      </c>
      <c r="BL228" s="18" t="s">
        <v>142</v>
      </c>
      <c r="BM228" s="175" t="s">
        <v>1651</v>
      </c>
    </row>
    <row r="229" spans="1:65" s="2" customFormat="1" ht="10.199999999999999">
      <c r="A229" s="33"/>
      <c r="B229" s="34"/>
      <c r="C229" s="33"/>
      <c r="D229" s="177" t="s">
        <v>144</v>
      </c>
      <c r="E229" s="33"/>
      <c r="F229" s="178" t="s">
        <v>689</v>
      </c>
      <c r="G229" s="33"/>
      <c r="H229" s="33"/>
      <c r="I229" s="97"/>
      <c r="J229" s="33"/>
      <c r="K229" s="33"/>
      <c r="L229" s="34"/>
      <c r="M229" s="179"/>
      <c r="N229" s="180"/>
      <c r="O229" s="59"/>
      <c r="P229" s="59"/>
      <c r="Q229" s="59"/>
      <c r="R229" s="59"/>
      <c r="S229" s="59"/>
      <c r="T229" s="60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8" t="s">
        <v>144</v>
      </c>
      <c r="AU229" s="18" t="s">
        <v>89</v>
      </c>
    </row>
    <row r="230" spans="1:65" s="13" customFormat="1" ht="10.199999999999999">
      <c r="B230" s="181"/>
      <c r="D230" s="177" t="s">
        <v>146</v>
      </c>
      <c r="E230" s="182" t="s">
        <v>1</v>
      </c>
      <c r="F230" s="183" t="s">
        <v>1648</v>
      </c>
      <c r="H230" s="182" t="s">
        <v>1</v>
      </c>
      <c r="I230" s="184"/>
      <c r="L230" s="181"/>
      <c r="M230" s="185"/>
      <c r="N230" s="186"/>
      <c r="O230" s="186"/>
      <c r="P230" s="186"/>
      <c r="Q230" s="186"/>
      <c r="R230" s="186"/>
      <c r="S230" s="186"/>
      <c r="T230" s="187"/>
      <c r="AT230" s="182" t="s">
        <v>146</v>
      </c>
      <c r="AU230" s="182" t="s">
        <v>89</v>
      </c>
      <c r="AV230" s="13" t="s">
        <v>86</v>
      </c>
      <c r="AW230" s="13" t="s">
        <v>33</v>
      </c>
      <c r="AX230" s="13" t="s">
        <v>78</v>
      </c>
      <c r="AY230" s="182" t="s">
        <v>136</v>
      </c>
    </row>
    <row r="231" spans="1:65" s="14" customFormat="1" ht="10.199999999999999">
      <c r="B231" s="188"/>
      <c r="D231" s="177" t="s">
        <v>146</v>
      </c>
      <c r="E231" s="189" t="s">
        <v>1</v>
      </c>
      <c r="F231" s="190" t="s">
        <v>608</v>
      </c>
      <c r="H231" s="191">
        <v>1</v>
      </c>
      <c r="I231" s="192"/>
      <c r="L231" s="188"/>
      <c r="M231" s="193"/>
      <c r="N231" s="194"/>
      <c r="O231" s="194"/>
      <c r="P231" s="194"/>
      <c r="Q231" s="194"/>
      <c r="R231" s="194"/>
      <c r="S231" s="194"/>
      <c r="T231" s="195"/>
      <c r="AT231" s="189" t="s">
        <v>146</v>
      </c>
      <c r="AU231" s="189" t="s">
        <v>89</v>
      </c>
      <c r="AV231" s="14" t="s">
        <v>89</v>
      </c>
      <c r="AW231" s="14" t="s">
        <v>33</v>
      </c>
      <c r="AX231" s="14" t="s">
        <v>78</v>
      </c>
      <c r="AY231" s="189" t="s">
        <v>136</v>
      </c>
    </row>
    <row r="232" spans="1:65" s="15" customFormat="1" ht="10.199999999999999">
      <c r="B232" s="196"/>
      <c r="D232" s="177" t="s">
        <v>146</v>
      </c>
      <c r="E232" s="197" t="s">
        <v>1</v>
      </c>
      <c r="F232" s="198" t="s">
        <v>149</v>
      </c>
      <c r="H232" s="199">
        <v>1</v>
      </c>
      <c r="I232" s="200"/>
      <c r="L232" s="196"/>
      <c r="M232" s="201"/>
      <c r="N232" s="202"/>
      <c r="O232" s="202"/>
      <c r="P232" s="202"/>
      <c r="Q232" s="202"/>
      <c r="R232" s="202"/>
      <c r="S232" s="202"/>
      <c r="T232" s="203"/>
      <c r="AT232" s="197" t="s">
        <v>146</v>
      </c>
      <c r="AU232" s="197" t="s">
        <v>89</v>
      </c>
      <c r="AV232" s="15" t="s">
        <v>142</v>
      </c>
      <c r="AW232" s="15" t="s">
        <v>33</v>
      </c>
      <c r="AX232" s="15" t="s">
        <v>86</v>
      </c>
      <c r="AY232" s="197" t="s">
        <v>136</v>
      </c>
    </row>
    <row r="233" spans="1:65" s="2" customFormat="1" ht="16.5" customHeight="1">
      <c r="A233" s="33"/>
      <c r="B233" s="162"/>
      <c r="C233" s="163" t="s">
        <v>440</v>
      </c>
      <c r="D233" s="163" t="s">
        <v>138</v>
      </c>
      <c r="E233" s="164" t="s">
        <v>697</v>
      </c>
      <c r="F233" s="165" t="s">
        <v>698</v>
      </c>
      <c r="G233" s="166" t="s">
        <v>215</v>
      </c>
      <c r="H233" s="167">
        <v>1</v>
      </c>
      <c r="I233" s="168"/>
      <c r="J233" s="169">
        <f>ROUND(I233*H233,2)</f>
        <v>0</v>
      </c>
      <c r="K233" s="170"/>
      <c r="L233" s="34"/>
      <c r="M233" s="171" t="s">
        <v>1</v>
      </c>
      <c r="N233" s="172" t="s">
        <v>43</v>
      </c>
      <c r="O233" s="59"/>
      <c r="P233" s="173">
        <f>O233*H233</f>
        <v>0</v>
      </c>
      <c r="Q233" s="173">
        <v>6.6E-3</v>
      </c>
      <c r="R233" s="173">
        <f>Q233*H233</f>
        <v>6.6E-3</v>
      </c>
      <c r="S233" s="173">
        <v>0</v>
      </c>
      <c r="T233" s="174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5" t="s">
        <v>142</v>
      </c>
      <c r="AT233" s="175" t="s">
        <v>138</v>
      </c>
      <c r="AU233" s="175" t="s">
        <v>89</v>
      </c>
      <c r="AY233" s="18" t="s">
        <v>136</v>
      </c>
      <c r="BE233" s="176">
        <f>IF(N233="základní",J233,0)</f>
        <v>0</v>
      </c>
      <c r="BF233" s="176">
        <f>IF(N233="snížená",J233,0)</f>
        <v>0</v>
      </c>
      <c r="BG233" s="176">
        <f>IF(N233="zákl. přenesená",J233,0)</f>
        <v>0</v>
      </c>
      <c r="BH233" s="176">
        <f>IF(N233="sníž. přenesená",J233,0)</f>
        <v>0</v>
      </c>
      <c r="BI233" s="176">
        <f>IF(N233="nulová",J233,0)</f>
        <v>0</v>
      </c>
      <c r="BJ233" s="18" t="s">
        <v>86</v>
      </c>
      <c r="BK233" s="176">
        <f>ROUND(I233*H233,2)</f>
        <v>0</v>
      </c>
      <c r="BL233" s="18" t="s">
        <v>142</v>
      </c>
      <c r="BM233" s="175" t="s">
        <v>1652</v>
      </c>
    </row>
    <row r="234" spans="1:65" s="2" customFormat="1" ht="10.199999999999999">
      <c r="A234" s="33"/>
      <c r="B234" s="34"/>
      <c r="C234" s="33"/>
      <c r="D234" s="177" t="s">
        <v>144</v>
      </c>
      <c r="E234" s="33"/>
      <c r="F234" s="178" t="s">
        <v>700</v>
      </c>
      <c r="G234" s="33"/>
      <c r="H234" s="33"/>
      <c r="I234" s="97"/>
      <c r="J234" s="33"/>
      <c r="K234" s="33"/>
      <c r="L234" s="34"/>
      <c r="M234" s="179"/>
      <c r="N234" s="180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144</v>
      </c>
      <c r="AU234" s="18" t="s">
        <v>89</v>
      </c>
    </row>
    <row r="235" spans="1:65" s="13" customFormat="1" ht="10.199999999999999">
      <c r="B235" s="181"/>
      <c r="D235" s="177" t="s">
        <v>146</v>
      </c>
      <c r="E235" s="182" t="s">
        <v>1</v>
      </c>
      <c r="F235" s="183" t="s">
        <v>1648</v>
      </c>
      <c r="H235" s="182" t="s">
        <v>1</v>
      </c>
      <c r="I235" s="184"/>
      <c r="L235" s="181"/>
      <c r="M235" s="185"/>
      <c r="N235" s="186"/>
      <c r="O235" s="186"/>
      <c r="P235" s="186"/>
      <c r="Q235" s="186"/>
      <c r="R235" s="186"/>
      <c r="S235" s="186"/>
      <c r="T235" s="187"/>
      <c r="AT235" s="182" t="s">
        <v>146</v>
      </c>
      <c r="AU235" s="182" t="s">
        <v>89</v>
      </c>
      <c r="AV235" s="13" t="s">
        <v>86</v>
      </c>
      <c r="AW235" s="13" t="s">
        <v>33</v>
      </c>
      <c r="AX235" s="13" t="s">
        <v>78</v>
      </c>
      <c r="AY235" s="182" t="s">
        <v>136</v>
      </c>
    </row>
    <row r="236" spans="1:65" s="14" customFormat="1" ht="10.199999999999999">
      <c r="B236" s="188"/>
      <c r="D236" s="177" t="s">
        <v>146</v>
      </c>
      <c r="E236" s="189" t="s">
        <v>1</v>
      </c>
      <c r="F236" s="190" t="s">
        <v>608</v>
      </c>
      <c r="H236" s="191">
        <v>1</v>
      </c>
      <c r="I236" s="192"/>
      <c r="L236" s="188"/>
      <c r="M236" s="193"/>
      <c r="N236" s="194"/>
      <c r="O236" s="194"/>
      <c r="P236" s="194"/>
      <c r="Q236" s="194"/>
      <c r="R236" s="194"/>
      <c r="S236" s="194"/>
      <c r="T236" s="195"/>
      <c r="AT236" s="189" t="s">
        <v>146</v>
      </c>
      <c r="AU236" s="189" t="s">
        <v>89</v>
      </c>
      <c r="AV236" s="14" t="s">
        <v>89</v>
      </c>
      <c r="AW236" s="14" t="s">
        <v>33</v>
      </c>
      <c r="AX236" s="14" t="s">
        <v>78</v>
      </c>
      <c r="AY236" s="189" t="s">
        <v>136</v>
      </c>
    </row>
    <row r="237" spans="1:65" s="15" customFormat="1" ht="10.199999999999999">
      <c r="B237" s="196"/>
      <c r="D237" s="177" t="s">
        <v>146</v>
      </c>
      <c r="E237" s="197" t="s">
        <v>1</v>
      </c>
      <c r="F237" s="198" t="s">
        <v>149</v>
      </c>
      <c r="H237" s="199">
        <v>1</v>
      </c>
      <c r="I237" s="200"/>
      <c r="L237" s="196"/>
      <c r="M237" s="201"/>
      <c r="N237" s="202"/>
      <c r="O237" s="202"/>
      <c r="P237" s="202"/>
      <c r="Q237" s="202"/>
      <c r="R237" s="202"/>
      <c r="S237" s="202"/>
      <c r="T237" s="203"/>
      <c r="AT237" s="197" t="s">
        <v>146</v>
      </c>
      <c r="AU237" s="197" t="s">
        <v>89</v>
      </c>
      <c r="AV237" s="15" t="s">
        <v>142</v>
      </c>
      <c r="AW237" s="15" t="s">
        <v>33</v>
      </c>
      <c r="AX237" s="15" t="s">
        <v>86</v>
      </c>
      <c r="AY237" s="197" t="s">
        <v>136</v>
      </c>
    </row>
    <row r="238" spans="1:65" s="2" customFormat="1" ht="16.5" customHeight="1">
      <c r="A238" s="33"/>
      <c r="B238" s="162"/>
      <c r="C238" s="212" t="s">
        <v>447</v>
      </c>
      <c r="D238" s="212" t="s">
        <v>517</v>
      </c>
      <c r="E238" s="213" t="s">
        <v>703</v>
      </c>
      <c r="F238" s="214" t="s">
        <v>704</v>
      </c>
      <c r="G238" s="215" t="s">
        <v>215</v>
      </c>
      <c r="H238" s="216">
        <v>1</v>
      </c>
      <c r="I238" s="217"/>
      <c r="J238" s="218">
        <f>ROUND(I238*H238,2)</f>
        <v>0</v>
      </c>
      <c r="K238" s="219"/>
      <c r="L238" s="220"/>
      <c r="M238" s="221" t="s">
        <v>1</v>
      </c>
      <c r="N238" s="222" t="s">
        <v>43</v>
      </c>
      <c r="O238" s="59"/>
      <c r="P238" s="173">
        <f>O238*H238</f>
        <v>0</v>
      </c>
      <c r="Q238" s="173">
        <v>8.1000000000000003E-2</v>
      </c>
      <c r="R238" s="173">
        <f>Q238*H238</f>
        <v>8.1000000000000003E-2</v>
      </c>
      <c r="S238" s="173">
        <v>0</v>
      </c>
      <c r="T238" s="174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5" t="s">
        <v>204</v>
      </c>
      <c r="AT238" s="175" t="s">
        <v>517</v>
      </c>
      <c r="AU238" s="175" t="s">
        <v>89</v>
      </c>
      <c r="AY238" s="18" t="s">
        <v>136</v>
      </c>
      <c r="BE238" s="176">
        <f>IF(N238="základní",J238,0)</f>
        <v>0</v>
      </c>
      <c r="BF238" s="176">
        <f>IF(N238="snížená",J238,0)</f>
        <v>0</v>
      </c>
      <c r="BG238" s="176">
        <f>IF(N238="zákl. přenesená",J238,0)</f>
        <v>0</v>
      </c>
      <c r="BH238" s="176">
        <f>IF(N238="sníž. přenesená",J238,0)</f>
        <v>0</v>
      </c>
      <c r="BI238" s="176">
        <f>IF(N238="nulová",J238,0)</f>
        <v>0</v>
      </c>
      <c r="BJ238" s="18" t="s">
        <v>86</v>
      </c>
      <c r="BK238" s="176">
        <f>ROUND(I238*H238,2)</f>
        <v>0</v>
      </c>
      <c r="BL238" s="18" t="s">
        <v>142</v>
      </c>
      <c r="BM238" s="175" t="s">
        <v>1653</v>
      </c>
    </row>
    <row r="239" spans="1:65" s="2" customFormat="1" ht="10.199999999999999">
      <c r="A239" s="33"/>
      <c r="B239" s="34"/>
      <c r="C239" s="33"/>
      <c r="D239" s="177" t="s">
        <v>144</v>
      </c>
      <c r="E239" s="33"/>
      <c r="F239" s="178" t="s">
        <v>704</v>
      </c>
      <c r="G239" s="33"/>
      <c r="H239" s="33"/>
      <c r="I239" s="97"/>
      <c r="J239" s="33"/>
      <c r="K239" s="33"/>
      <c r="L239" s="34"/>
      <c r="M239" s="179"/>
      <c r="N239" s="180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144</v>
      </c>
      <c r="AU239" s="18" t="s">
        <v>89</v>
      </c>
    </row>
    <row r="240" spans="1:65" s="13" customFormat="1" ht="10.199999999999999">
      <c r="B240" s="181"/>
      <c r="D240" s="177" t="s">
        <v>146</v>
      </c>
      <c r="E240" s="182" t="s">
        <v>1</v>
      </c>
      <c r="F240" s="183" t="s">
        <v>1648</v>
      </c>
      <c r="H240" s="182" t="s">
        <v>1</v>
      </c>
      <c r="I240" s="184"/>
      <c r="L240" s="181"/>
      <c r="M240" s="185"/>
      <c r="N240" s="186"/>
      <c r="O240" s="186"/>
      <c r="P240" s="186"/>
      <c r="Q240" s="186"/>
      <c r="R240" s="186"/>
      <c r="S240" s="186"/>
      <c r="T240" s="187"/>
      <c r="AT240" s="182" t="s">
        <v>146</v>
      </c>
      <c r="AU240" s="182" t="s">
        <v>89</v>
      </c>
      <c r="AV240" s="13" t="s">
        <v>86</v>
      </c>
      <c r="AW240" s="13" t="s">
        <v>33</v>
      </c>
      <c r="AX240" s="13" t="s">
        <v>78</v>
      </c>
      <c r="AY240" s="182" t="s">
        <v>136</v>
      </c>
    </row>
    <row r="241" spans="1:65" s="14" customFormat="1" ht="10.199999999999999">
      <c r="B241" s="188"/>
      <c r="D241" s="177" t="s">
        <v>146</v>
      </c>
      <c r="E241" s="189" t="s">
        <v>1</v>
      </c>
      <c r="F241" s="190" t="s">
        <v>608</v>
      </c>
      <c r="H241" s="191">
        <v>1</v>
      </c>
      <c r="I241" s="192"/>
      <c r="L241" s="188"/>
      <c r="M241" s="193"/>
      <c r="N241" s="194"/>
      <c r="O241" s="194"/>
      <c r="P241" s="194"/>
      <c r="Q241" s="194"/>
      <c r="R241" s="194"/>
      <c r="S241" s="194"/>
      <c r="T241" s="195"/>
      <c r="AT241" s="189" t="s">
        <v>146</v>
      </c>
      <c r="AU241" s="189" t="s">
        <v>89</v>
      </c>
      <c r="AV241" s="14" t="s">
        <v>89</v>
      </c>
      <c r="AW241" s="14" t="s">
        <v>33</v>
      </c>
      <c r="AX241" s="14" t="s">
        <v>78</v>
      </c>
      <c r="AY241" s="189" t="s">
        <v>136</v>
      </c>
    </row>
    <row r="242" spans="1:65" s="15" customFormat="1" ht="10.199999999999999">
      <c r="B242" s="196"/>
      <c r="D242" s="177" t="s">
        <v>146</v>
      </c>
      <c r="E242" s="197" t="s">
        <v>1</v>
      </c>
      <c r="F242" s="198" t="s">
        <v>149</v>
      </c>
      <c r="H242" s="199">
        <v>1</v>
      </c>
      <c r="I242" s="200"/>
      <c r="L242" s="196"/>
      <c r="M242" s="201"/>
      <c r="N242" s="202"/>
      <c r="O242" s="202"/>
      <c r="P242" s="202"/>
      <c r="Q242" s="202"/>
      <c r="R242" s="202"/>
      <c r="S242" s="202"/>
      <c r="T242" s="203"/>
      <c r="AT242" s="197" t="s">
        <v>146</v>
      </c>
      <c r="AU242" s="197" t="s">
        <v>89</v>
      </c>
      <c r="AV242" s="15" t="s">
        <v>142</v>
      </c>
      <c r="AW242" s="15" t="s">
        <v>33</v>
      </c>
      <c r="AX242" s="15" t="s">
        <v>86</v>
      </c>
      <c r="AY242" s="197" t="s">
        <v>136</v>
      </c>
    </row>
    <row r="243" spans="1:65" s="12" customFormat="1" ht="22.8" customHeight="1">
      <c r="B243" s="149"/>
      <c r="D243" s="150" t="s">
        <v>77</v>
      </c>
      <c r="E243" s="160" t="s">
        <v>204</v>
      </c>
      <c r="F243" s="160" t="s">
        <v>764</v>
      </c>
      <c r="I243" s="152"/>
      <c r="J243" s="161">
        <f>BK243</f>
        <v>0</v>
      </c>
      <c r="L243" s="149"/>
      <c r="M243" s="154"/>
      <c r="N243" s="155"/>
      <c r="O243" s="155"/>
      <c r="P243" s="156">
        <f>SUM(P244:P324)</f>
        <v>0</v>
      </c>
      <c r="Q243" s="155"/>
      <c r="R243" s="156">
        <f>SUM(R244:R324)</f>
        <v>11.813396950000001</v>
      </c>
      <c r="S243" s="155"/>
      <c r="T243" s="157">
        <f>SUM(T244:T324)</f>
        <v>0</v>
      </c>
      <c r="AR243" s="150" t="s">
        <v>86</v>
      </c>
      <c r="AT243" s="158" t="s">
        <v>77</v>
      </c>
      <c r="AU243" s="158" t="s">
        <v>86</v>
      </c>
      <c r="AY243" s="150" t="s">
        <v>136</v>
      </c>
      <c r="BK243" s="159">
        <f>SUM(BK244:BK324)</f>
        <v>0</v>
      </c>
    </row>
    <row r="244" spans="1:65" s="2" customFormat="1" ht="16.5" customHeight="1">
      <c r="A244" s="33"/>
      <c r="B244" s="162"/>
      <c r="C244" s="163" t="s">
        <v>453</v>
      </c>
      <c r="D244" s="163" t="s">
        <v>138</v>
      </c>
      <c r="E244" s="164" t="s">
        <v>1654</v>
      </c>
      <c r="F244" s="165" t="s">
        <v>1655</v>
      </c>
      <c r="G244" s="166" t="s">
        <v>1656</v>
      </c>
      <c r="H244" s="167">
        <v>3</v>
      </c>
      <c r="I244" s="168"/>
      <c r="J244" s="169">
        <f>ROUND(I244*H244,2)</f>
        <v>0</v>
      </c>
      <c r="K244" s="170"/>
      <c r="L244" s="34"/>
      <c r="M244" s="171" t="s">
        <v>1</v>
      </c>
      <c r="N244" s="172" t="s">
        <v>43</v>
      </c>
      <c r="O244" s="59"/>
      <c r="P244" s="173">
        <f>O244*H244</f>
        <v>0</v>
      </c>
      <c r="Q244" s="173">
        <v>2.0000000000000002E-5</v>
      </c>
      <c r="R244" s="173">
        <f>Q244*H244</f>
        <v>6.0000000000000008E-5</v>
      </c>
      <c r="S244" s="173">
        <v>0</v>
      </c>
      <c r="T244" s="174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5" t="s">
        <v>142</v>
      </c>
      <c r="AT244" s="175" t="s">
        <v>138</v>
      </c>
      <c r="AU244" s="175" t="s">
        <v>89</v>
      </c>
      <c r="AY244" s="18" t="s">
        <v>136</v>
      </c>
      <c r="BE244" s="176">
        <f>IF(N244="základní",J244,0)</f>
        <v>0</v>
      </c>
      <c r="BF244" s="176">
        <f>IF(N244="snížená",J244,0)</f>
        <v>0</v>
      </c>
      <c r="BG244" s="176">
        <f>IF(N244="zákl. přenesená",J244,0)</f>
        <v>0</v>
      </c>
      <c r="BH244" s="176">
        <f>IF(N244="sníž. přenesená",J244,0)</f>
        <v>0</v>
      </c>
      <c r="BI244" s="176">
        <f>IF(N244="nulová",J244,0)</f>
        <v>0</v>
      </c>
      <c r="BJ244" s="18" t="s">
        <v>86</v>
      </c>
      <c r="BK244" s="176">
        <f>ROUND(I244*H244,2)</f>
        <v>0</v>
      </c>
      <c r="BL244" s="18" t="s">
        <v>142</v>
      </c>
      <c r="BM244" s="175" t="s">
        <v>1657</v>
      </c>
    </row>
    <row r="245" spans="1:65" s="2" customFormat="1" ht="10.199999999999999">
      <c r="A245" s="33"/>
      <c r="B245" s="34"/>
      <c r="C245" s="33"/>
      <c r="D245" s="177" t="s">
        <v>144</v>
      </c>
      <c r="E245" s="33"/>
      <c r="F245" s="178" t="s">
        <v>822</v>
      </c>
      <c r="G245" s="33"/>
      <c r="H245" s="33"/>
      <c r="I245" s="97"/>
      <c r="J245" s="33"/>
      <c r="K245" s="33"/>
      <c r="L245" s="34"/>
      <c r="M245" s="179"/>
      <c r="N245" s="180"/>
      <c r="O245" s="59"/>
      <c r="P245" s="59"/>
      <c r="Q245" s="59"/>
      <c r="R245" s="59"/>
      <c r="S245" s="59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144</v>
      </c>
      <c r="AU245" s="18" t="s">
        <v>89</v>
      </c>
    </row>
    <row r="246" spans="1:65" s="14" customFormat="1" ht="10.199999999999999">
      <c r="B246" s="188"/>
      <c r="D246" s="177" t="s">
        <v>146</v>
      </c>
      <c r="E246" s="189" t="s">
        <v>1</v>
      </c>
      <c r="F246" s="190" t="s">
        <v>1658</v>
      </c>
      <c r="H246" s="191">
        <v>3</v>
      </c>
      <c r="I246" s="192"/>
      <c r="L246" s="188"/>
      <c r="M246" s="193"/>
      <c r="N246" s="194"/>
      <c r="O246" s="194"/>
      <c r="P246" s="194"/>
      <c r="Q246" s="194"/>
      <c r="R246" s="194"/>
      <c r="S246" s="194"/>
      <c r="T246" s="195"/>
      <c r="AT246" s="189" t="s">
        <v>146</v>
      </c>
      <c r="AU246" s="189" t="s">
        <v>89</v>
      </c>
      <c r="AV246" s="14" t="s">
        <v>89</v>
      </c>
      <c r="AW246" s="14" t="s">
        <v>33</v>
      </c>
      <c r="AX246" s="14" t="s">
        <v>86</v>
      </c>
      <c r="AY246" s="189" t="s">
        <v>136</v>
      </c>
    </row>
    <row r="247" spans="1:65" s="2" customFormat="1" ht="16.5" customHeight="1">
      <c r="A247" s="33"/>
      <c r="B247" s="162"/>
      <c r="C247" s="163" t="s">
        <v>459</v>
      </c>
      <c r="D247" s="163" t="s">
        <v>138</v>
      </c>
      <c r="E247" s="164" t="s">
        <v>819</v>
      </c>
      <c r="F247" s="165" t="s">
        <v>1655</v>
      </c>
      <c r="G247" s="166" t="s">
        <v>170</v>
      </c>
      <c r="H247" s="167">
        <v>16.3</v>
      </c>
      <c r="I247" s="168"/>
      <c r="J247" s="169">
        <f>ROUND(I247*H247,2)</f>
        <v>0</v>
      </c>
      <c r="K247" s="170"/>
      <c r="L247" s="34"/>
      <c r="M247" s="171" t="s">
        <v>1</v>
      </c>
      <c r="N247" s="172" t="s">
        <v>43</v>
      </c>
      <c r="O247" s="59"/>
      <c r="P247" s="173">
        <f>O247*H247</f>
        <v>0</v>
      </c>
      <c r="Q247" s="173">
        <v>2.0000000000000002E-5</v>
      </c>
      <c r="R247" s="173">
        <f>Q247*H247</f>
        <v>3.2600000000000006E-4</v>
      </c>
      <c r="S247" s="173">
        <v>0</v>
      </c>
      <c r="T247" s="174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5" t="s">
        <v>142</v>
      </c>
      <c r="AT247" s="175" t="s">
        <v>138</v>
      </c>
      <c r="AU247" s="175" t="s">
        <v>89</v>
      </c>
      <c r="AY247" s="18" t="s">
        <v>136</v>
      </c>
      <c r="BE247" s="176">
        <f>IF(N247="základní",J247,0)</f>
        <v>0</v>
      </c>
      <c r="BF247" s="176">
        <f>IF(N247="snížená",J247,0)</f>
        <v>0</v>
      </c>
      <c r="BG247" s="176">
        <f>IF(N247="zákl. přenesená",J247,0)</f>
        <v>0</v>
      </c>
      <c r="BH247" s="176">
        <f>IF(N247="sníž. přenesená",J247,0)</f>
        <v>0</v>
      </c>
      <c r="BI247" s="176">
        <f>IF(N247="nulová",J247,0)</f>
        <v>0</v>
      </c>
      <c r="BJ247" s="18" t="s">
        <v>86</v>
      </c>
      <c r="BK247" s="176">
        <f>ROUND(I247*H247,2)</f>
        <v>0</v>
      </c>
      <c r="BL247" s="18" t="s">
        <v>142</v>
      </c>
      <c r="BM247" s="175" t="s">
        <v>1659</v>
      </c>
    </row>
    <row r="248" spans="1:65" s="2" customFormat="1" ht="10.199999999999999">
      <c r="A248" s="33"/>
      <c r="B248" s="34"/>
      <c r="C248" s="33"/>
      <c r="D248" s="177" t="s">
        <v>144</v>
      </c>
      <c r="E248" s="33"/>
      <c r="F248" s="178" t="s">
        <v>822</v>
      </c>
      <c r="G248" s="33"/>
      <c r="H248" s="33"/>
      <c r="I248" s="97"/>
      <c r="J248" s="33"/>
      <c r="K248" s="33"/>
      <c r="L248" s="34"/>
      <c r="M248" s="179"/>
      <c r="N248" s="180"/>
      <c r="O248" s="59"/>
      <c r="P248" s="59"/>
      <c r="Q248" s="59"/>
      <c r="R248" s="59"/>
      <c r="S248" s="59"/>
      <c r="T248" s="6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8" t="s">
        <v>144</v>
      </c>
      <c r="AU248" s="18" t="s">
        <v>89</v>
      </c>
    </row>
    <row r="249" spans="1:65" s="13" customFormat="1" ht="10.199999999999999">
      <c r="B249" s="181"/>
      <c r="D249" s="177" t="s">
        <v>146</v>
      </c>
      <c r="E249" s="182" t="s">
        <v>1</v>
      </c>
      <c r="F249" s="183" t="s">
        <v>1637</v>
      </c>
      <c r="H249" s="182" t="s">
        <v>1</v>
      </c>
      <c r="I249" s="184"/>
      <c r="L249" s="181"/>
      <c r="M249" s="185"/>
      <c r="N249" s="186"/>
      <c r="O249" s="186"/>
      <c r="P249" s="186"/>
      <c r="Q249" s="186"/>
      <c r="R249" s="186"/>
      <c r="S249" s="186"/>
      <c r="T249" s="187"/>
      <c r="AT249" s="182" t="s">
        <v>146</v>
      </c>
      <c r="AU249" s="182" t="s">
        <v>89</v>
      </c>
      <c r="AV249" s="13" t="s">
        <v>86</v>
      </c>
      <c r="AW249" s="13" t="s">
        <v>33</v>
      </c>
      <c r="AX249" s="13" t="s">
        <v>78</v>
      </c>
      <c r="AY249" s="182" t="s">
        <v>136</v>
      </c>
    </row>
    <row r="250" spans="1:65" s="14" customFormat="1" ht="10.199999999999999">
      <c r="B250" s="188"/>
      <c r="D250" s="177" t="s">
        <v>146</v>
      </c>
      <c r="E250" s="189" t="s">
        <v>1</v>
      </c>
      <c r="F250" s="190" t="s">
        <v>1660</v>
      </c>
      <c r="H250" s="191">
        <v>16.3</v>
      </c>
      <c r="I250" s="192"/>
      <c r="L250" s="188"/>
      <c r="M250" s="193"/>
      <c r="N250" s="194"/>
      <c r="O250" s="194"/>
      <c r="P250" s="194"/>
      <c r="Q250" s="194"/>
      <c r="R250" s="194"/>
      <c r="S250" s="194"/>
      <c r="T250" s="195"/>
      <c r="AT250" s="189" t="s">
        <v>146</v>
      </c>
      <c r="AU250" s="189" t="s">
        <v>89</v>
      </c>
      <c r="AV250" s="14" t="s">
        <v>89</v>
      </c>
      <c r="AW250" s="14" t="s">
        <v>33</v>
      </c>
      <c r="AX250" s="14" t="s">
        <v>78</v>
      </c>
      <c r="AY250" s="189" t="s">
        <v>136</v>
      </c>
    </row>
    <row r="251" spans="1:65" s="15" customFormat="1" ht="10.199999999999999">
      <c r="B251" s="196"/>
      <c r="D251" s="177" t="s">
        <v>146</v>
      </c>
      <c r="E251" s="197" t="s">
        <v>1</v>
      </c>
      <c r="F251" s="198" t="s">
        <v>149</v>
      </c>
      <c r="H251" s="199">
        <v>16.3</v>
      </c>
      <c r="I251" s="200"/>
      <c r="L251" s="196"/>
      <c r="M251" s="201"/>
      <c r="N251" s="202"/>
      <c r="O251" s="202"/>
      <c r="P251" s="202"/>
      <c r="Q251" s="202"/>
      <c r="R251" s="202"/>
      <c r="S251" s="202"/>
      <c r="T251" s="203"/>
      <c r="AT251" s="197" t="s">
        <v>146</v>
      </c>
      <c r="AU251" s="197" t="s">
        <v>89</v>
      </c>
      <c r="AV251" s="15" t="s">
        <v>142</v>
      </c>
      <c r="AW251" s="15" t="s">
        <v>33</v>
      </c>
      <c r="AX251" s="15" t="s">
        <v>86</v>
      </c>
      <c r="AY251" s="197" t="s">
        <v>136</v>
      </c>
    </row>
    <row r="252" spans="1:65" s="2" customFormat="1" ht="16.5" customHeight="1">
      <c r="A252" s="33"/>
      <c r="B252" s="162"/>
      <c r="C252" s="212" t="s">
        <v>465</v>
      </c>
      <c r="D252" s="212" t="s">
        <v>517</v>
      </c>
      <c r="E252" s="213" t="s">
        <v>825</v>
      </c>
      <c r="F252" s="214" t="s">
        <v>828</v>
      </c>
      <c r="G252" s="215" t="s">
        <v>170</v>
      </c>
      <c r="H252" s="216">
        <v>16.545000000000002</v>
      </c>
      <c r="I252" s="217"/>
      <c r="J252" s="218">
        <f>ROUND(I252*H252,2)</f>
        <v>0</v>
      </c>
      <c r="K252" s="219"/>
      <c r="L252" s="220"/>
      <c r="M252" s="221" t="s">
        <v>1</v>
      </c>
      <c r="N252" s="222" t="s">
        <v>43</v>
      </c>
      <c r="O252" s="59"/>
      <c r="P252" s="173">
        <f>O252*H252</f>
        <v>0</v>
      </c>
      <c r="Q252" s="173">
        <v>7.3099999999999997E-3</v>
      </c>
      <c r="R252" s="173">
        <f>Q252*H252</f>
        <v>0.12094395000000001</v>
      </c>
      <c r="S252" s="173">
        <v>0</v>
      </c>
      <c r="T252" s="174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5" t="s">
        <v>204</v>
      </c>
      <c r="AT252" s="175" t="s">
        <v>517</v>
      </c>
      <c r="AU252" s="175" t="s">
        <v>89</v>
      </c>
      <c r="AY252" s="18" t="s">
        <v>136</v>
      </c>
      <c r="BE252" s="176">
        <f>IF(N252="základní",J252,0)</f>
        <v>0</v>
      </c>
      <c r="BF252" s="176">
        <f>IF(N252="snížená",J252,0)</f>
        <v>0</v>
      </c>
      <c r="BG252" s="176">
        <f>IF(N252="zákl. přenesená",J252,0)</f>
        <v>0</v>
      </c>
      <c r="BH252" s="176">
        <f>IF(N252="sníž. přenesená",J252,0)</f>
        <v>0</v>
      </c>
      <c r="BI252" s="176">
        <f>IF(N252="nulová",J252,0)</f>
        <v>0</v>
      </c>
      <c r="BJ252" s="18" t="s">
        <v>86</v>
      </c>
      <c r="BK252" s="176">
        <f>ROUND(I252*H252,2)</f>
        <v>0</v>
      </c>
      <c r="BL252" s="18" t="s">
        <v>142</v>
      </c>
      <c r="BM252" s="175" t="s">
        <v>1661</v>
      </c>
    </row>
    <row r="253" spans="1:65" s="2" customFormat="1" ht="10.199999999999999">
      <c r="A253" s="33"/>
      <c r="B253" s="34"/>
      <c r="C253" s="33"/>
      <c r="D253" s="177" t="s">
        <v>144</v>
      </c>
      <c r="E253" s="33"/>
      <c r="F253" s="178" t="s">
        <v>828</v>
      </c>
      <c r="G253" s="33"/>
      <c r="H253" s="33"/>
      <c r="I253" s="97"/>
      <c r="J253" s="33"/>
      <c r="K253" s="33"/>
      <c r="L253" s="34"/>
      <c r="M253" s="179"/>
      <c r="N253" s="180"/>
      <c r="O253" s="59"/>
      <c r="P253" s="59"/>
      <c r="Q253" s="59"/>
      <c r="R253" s="59"/>
      <c r="S253" s="59"/>
      <c r="T253" s="60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8" t="s">
        <v>144</v>
      </c>
      <c r="AU253" s="18" t="s">
        <v>89</v>
      </c>
    </row>
    <row r="254" spans="1:65" s="14" customFormat="1" ht="10.199999999999999">
      <c r="B254" s="188"/>
      <c r="D254" s="177" t="s">
        <v>146</v>
      </c>
      <c r="E254" s="189" t="s">
        <v>1</v>
      </c>
      <c r="F254" s="190" t="s">
        <v>1662</v>
      </c>
      <c r="H254" s="191">
        <v>16.545000000000002</v>
      </c>
      <c r="I254" s="192"/>
      <c r="L254" s="188"/>
      <c r="M254" s="193"/>
      <c r="N254" s="194"/>
      <c r="O254" s="194"/>
      <c r="P254" s="194"/>
      <c r="Q254" s="194"/>
      <c r="R254" s="194"/>
      <c r="S254" s="194"/>
      <c r="T254" s="195"/>
      <c r="AT254" s="189" t="s">
        <v>146</v>
      </c>
      <c r="AU254" s="189" t="s">
        <v>89</v>
      </c>
      <c r="AV254" s="14" t="s">
        <v>89</v>
      </c>
      <c r="AW254" s="14" t="s">
        <v>33</v>
      </c>
      <c r="AX254" s="14" t="s">
        <v>86</v>
      </c>
      <c r="AY254" s="189" t="s">
        <v>136</v>
      </c>
    </row>
    <row r="255" spans="1:65" s="2" customFormat="1" ht="16.5" customHeight="1">
      <c r="A255" s="33"/>
      <c r="B255" s="162"/>
      <c r="C255" s="163" t="s">
        <v>472</v>
      </c>
      <c r="D255" s="163" t="s">
        <v>138</v>
      </c>
      <c r="E255" s="164" t="s">
        <v>854</v>
      </c>
      <c r="F255" s="165" t="s">
        <v>1663</v>
      </c>
      <c r="G255" s="166" t="s">
        <v>215</v>
      </c>
      <c r="H255" s="167">
        <v>6</v>
      </c>
      <c r="I255" s="168"/>
      <c r="J255" s="169">
        <f>ROUND(I255*H255,2)</f>
        <v>0</v>
      </c>
      <c r="K255" s="170"/>
      <c r="L255" s="34"/>
      <c r="M255" s="171" t="s">
        <v>1</v>
      </c>
      <c r="N255" s="172" t="s">
        <v>43</v>
      </c>
      <c r="O255" s="59"/>
      <c r="P255" s="173">
        <f>O255*H255</f>
        <v>0</v>
      </c>
      <c r="Q255" s="173">
        <v>1E-4</v>
      </c>
      <c r="R255" s="173">
        <f>Q255*H255</f>
        <v>6.0000000000000006E-4</v>
      </c>
      <c r="S255" s="173">
        <v>0</v>
      </c>
      <c r="T255" s="174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5" t="s">
        <v>142</v>
      </c>
      <c r="AT255" s="175" t="s">
        <v>138</v>
      </c>
      <c r="AU255" s="175" t="s">
        <v>89</v>
      </c>
      <c r="AY255" s="18" t="s">
        <v>136</v>
      </c>
      <c r="BE255" s="176">
        <f>IF(N255="základní",J255,0)</f>
        <v>0</v>
      </c>
      <c r="BF255" s="176">
        <f>IF(N255="snížená",J255,0)</f>
        <v>0</v>
      </c>
      <c r="BG255" s="176">
        <f>IF(N255="zákl. přenesená",J255,0)</f>
        <v>0</v>
      </c>
      <c r="BH255" s="176">
        <f>IF(N255="sníž. přenesená",J255,0)</f>
        <v>0</v>
      </c>
      <c r="BI255" s="176">
        <f>IF(N255="nulová",J255,0)</f>
        <v>0</v>
      </c>
      <c r="BJ255" s="18" t="s">
        <v>86</v>
      </c>
      <c r="BK255" s="176">
        <f>ROUND(I255*H255,2)</f>
        <v>0</v>
      </c>
      <c r="BL255" s="18" t="s">
        <v>142</v>
      </c>
      <c r="BM255" s="175" t="s">
        <v>1664</v>
      </c>
    </row>
    <row r="256" spans="1:65" s="2" customFormat="1" ht="19.2">
      <c r="A256" s="33"/>
      <c r="B256" s="34"/>
      <c r="C256" s="33"/>
      <c r="D256" s="177" t="s">
        <v>144</v>
      </c>
      <c r="E256" s="33"/>
      <c r="F256" s="178" t="s">
        <v>857</v>
      </c>
      <c r="G256" s="33"/>
      <c r="H256" s="33"/>
      <c r="I256" s="97"/>
      <c r="J256" s="33"/>
      <c r="K256" s="33"/>
      <c r="L256" s="34"/>
      <c r="M256" s="179"/>
      <c r="N256" s="180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144</v>
      </c>
      <c r="AU256" s="18" t="s">
        <v>89</v>
      </c>
    </row>
    <row r="257" spans="1:65" s="13" customFormat="1" ht="10.199999999999999">
      <c r="B257" s="181"/>
      <c r="D257" s="177" t="s">
        <v>146</v>
      </c>
      <c r="E257" s="182" t="s">
        <v>1</v>
      </c>
      <c r="F257" s="183" t="s">
        <v>1637</v>
      </c>
      <c r="H257" s="182" t="s">
        <v>1</v>
      </c>
      <c r="I257" s="184"/>
      <c r="L257" s="181"/>
      <c r="M257" s="185"/>
      <c r="N257" s="186"/>
      <c r="O257" s="186"/>
      <c r="P257" s="186"/>
      <c r="Q257" s="186"/>
      <c r="R257" s="186"/>
      <c r="S257" s="186"/>
      <c r="T257" s="187"/>
      <c r="AT257" s="182" t="s">
        <v>146</v>
      </c>
      <c r="AU257" s="182" t="s">
        <v>89</v>
      </c>
      <c r="AV257" s="13" t="s">
        <v>86</v>
      </c>
      <c r="AW257" s="13" t="s">
        <v>33</v>
      </c>
      <c r="AX257" s="13" t="s">
        <v>78</v>
      </c>
      <c r="AY257" s="182" t="s">
        <v>136</v>
      </c>
    </row>
    <row r="258" spans="1:65" s="14" customFormat="1" ht="10.199999999999999">
      <c r="B258" s="188"/>
      <c r="D258" s="177" t="s">
        <v>146</v>
      </c>
      <c r="E258" s="189" t="s">
        <v>1</v>
      </c>
      <c r="F258" s="190" t="s">
        <v>810</v>
      </c>
      <c r="H258" s="191">
        <v>6</v>
      </c>
      <c r="I258" s="192"/>
      <c r="L258" s="188"/>
      <c r="M258" s="193"/>
      <c r="N258" s="194"/>
      <c r="O258" s="194"/>
      <c r="P258" s="194"/>
      <c r="Q258" s="194"/>
      <c r="R258" s="194"/>
      <c r="S258" s="194"/>
      <c r="T258" s="195"/>
      <c r="AT258" s="189" t="s">
        <v>146</v>
      </c>
      <c r="AU258" s="189" t="s">
        <v>89</v>
      </c>
      <c r="AV258" s="14" t="s">
        <v>89</v>
      </c>
      <c r="AW258" s="14" t="s">
        <v>33</v>
      </c>
      <c r="AX258" s="14" t="s">
        <v>78</v>
      </c>
      <c r="AY258" s="189" t="s">
        <v>136</v>
      </c>
    </row>
    <row r="259" spans="1:65" s="15" customFormat="1" ht="10.199999999999999">
      <c r="B259" s="196"/>
      <c r="D259" s="177" t="s">
        <v>146</v>
      </c>
      <c r="E259" s="197" t="s">
        <v>1</v>
      </c>
      <c r="F259" s="198" t="s">
        <v>149</v>
      </c>
      <c r="H259" s="199">
        <v>6</v>
      </c>
      <c r="I259" s="200"/>
      <c r="L259" s="196"/>
      <c r="M259" s="201"/>
      <c r="N259" s="202"/>
      <c r="O259" s="202"/>
      <c r="P259" s="202"/>
      <c r="Q259" s="202"/>
      <c r="R259" s="202"/>
      <c r="S259" s="202"/>
      <c r="T259" s="203"/>
      <c r="AT259" s="197" t="s">
        <v>146</v>
      </c>
      <c r="AU259" s="197" t="s">
        <v>89</v>
      </c>
      <c r="AV259" s="15" t="s">
        <v>142</v>
      </c>
      <c r="AW259" s="15" t="s">
        <v>33</v>
      </c>
      <c r="AX259" s="15" t="s">
        <v>86</v>
      </c>
      <c r="AY259" s="197" t="s">
        <v>136</v>
      </c>
    </row>
    <row r="260" spans="1:65" s="2" customFormat="1" ht="16.5" customHeight="1">
      <c r="A260" s="33"/>
      <c r="B260" s="162"/>
      <c r="C260" s="212" t="s">
        <v>478</v>
      </c>
      <c r="D260" s="212" t="s">
        <v>517</v>
      </c>
      <c r="E260" s="213" t="s">
        <v>860</v>
      </c>
      <c r="F260" s="214" t="s">
        <v>863</v>
      </c>
      <c r="G260" s="215" t="s">
        <v>215</v>
      </c>
      <c r="H260" s="216">
        <v>6</v>
      </c>
      <c r="I260" s="217"/>
      <c r="J260" s="218">
        <f>ROUND(I260*H260,2)</f>
        <v>0</v>
      </c>
      <c r="K260" s="219"/>
      <c r="L260" s="220"/>
      <c r="M260" s="221" t="s">
        <v>1</v>
      </c>
      <c r="N260" s="222" t="s">
        <v>43</v>
      </c>
      <c r="O260" s="59"/>
      <c r="P260" s="173">
        <f>O260*H260</f>
        <v>0</v>
      </c>
      <c r="Q260" s="173">
        <v>1.6000000000000001E-3</v>
      </c>
      <c r="R260" s="173">
        <f>Q260*H260</f>
        <v>9.6000000000000009E-3</v>
      </c>
      <c r="S260" s="173">
        <v>0</v>
      </c>
      <c r="T260" s="174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5" t="s">
        <v>204</v>
      </c>
      <c r="AT260" s="175" t="s">
        <v>517</v>
      </c>
      <c r="AU260" s="175" t="s">
        <v>89</v>
      </c>
      <c r="AY260" s="18" t="s">
        <v>136</v>
      </c>
      <c r="BE260" s="176">
        <f>IF(N260="základní",J260,0)</f>
        <v>0</v>
      </c>
      <c r="BF260" s="176">
        <f>IF(N260="snížená",J260,0)</f>
        <v>0</v>
      </c>
      <c r="BG260" s="176">
        <f>IF(N260="zákl. přenesená",J260,0)</f>
        <v>0</v>
      </c>
      <c r="BH260" s="176">
        <f>IF(N260="sníž. přenesená",J260,0)</f>
        <v>0</v>
      </c>
      <c r="BI260" s="176">
        <f>IF(N260="nulová",J260,0)</f>
        <v>0</v>
      </c>
      <c r="BJ260" s="18" t="s">
        <v>86</v>
      </c>
      <c r="BK260" s="176">
        <f>ROUND(I260*H260,2)</f>
        <v>0</v>
      </c>
      <c r="BL260" s="18" t="s">
        <v>142</v>
      </c>
      <c r="BM260" s="175" t="s">
        <v>1665</v>
      </c>
    </row>
    <row r="261" spans="1:65" s="2" customFormat="1" ht="10.199999999999999">
      <c r="A261" s="33"/>
      <c r="B261" s="34"/>
      <c r="C261" s="33"/>
      <c r="D261" s="177" t="s">
        <v>144</v>
      </c>
      <c r="E261" s="33"/>
      <c r="F261" s="178" t="s">
        <v>863</v>
      </c>
      <c r="G261" s="33"/>
      <c r="H261" s="33"/>
      <c r="I261" s="97"/>
      <c r="J261" s="33"/>
      <c r="K261" s="33"/>
      <c r="L261" s="34"/>
      <c r="M261" s="179"/>
      <c r="N261" s="180"/>
      <c r="O261" s="59"/>
      <c r="P261" s="59"/>
      <c r="Q261" s="59"/>
      <c r="R261" s="59"/>
      <c r="S261" s="59"/>
      <c r="T261" s="60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8" t="s">
        <v>144</v>
      </c>
      <c r="AU261" s="18" t="s">
        <v>89</v>
      </c>
    </row>
    <row r="262" spans="1:65" s="13" customFormat="1" ht="10.199999999999999">
      <c r="B262" s="181"/>
      <c r="D262" s="177" t="s">
        <v>146</v>
      </c>
      <c r="E262" s="182" t="s">
        <v>1</v>
      </c>
      <c r="F262" s="183" t="s">
        <v>1637</v>
      </c>
      <c r="H262" s="182" t="s">
        <v>1</v>
      </c>
      <c r="I262" s="184"/>
      <c r="L262" s="181"/>
      <c r="M262" s="185"/>
      <c r="N262" s="186"/>
      <c r="O262" s="186"/>
      <c r="P262" s="186"/>
      <c r="Q262" s="186"/>
      <c r="R262" s="186"/>
      <c r="S262" s="186"/>
      <c r="T262" s="187"/>
      <c r="AT262" s="182" t="s">
        <v>146</v>
      </c>
      <c r="AU262" s="182" t="s">
        <v>89</v>
      </c>
      <c r="AV262" s="13" t="s">
        <v>86</v>
      </c>
      <c r="AW262" s="13" t="s">
        <v>33</v>
      </c>
      <c r="AX262" s="13" t="s">
        <v>78</v>
      </c>
      <c r="AY262" s="182" t="s">
        <v>136</v>
      </c>
    </row>
    <row r="263" spans="1:65" s="14" customFormat="1" ht="10.199999999999999">
      <c r="B263" s="188"/>
      <c r="D263" s="177" t="s">
        <v>146</v>
      </c>
      <c r="E263" s="189" t="s">
        <v>1</v>
      </c>
      <c r="F263" s="190" t="s">
        <v>810</v>
      </c>
      <c r="H263" s="191">
        <v>6</v>
      </c>
      <c r="I263" s="192"/>
      <c r="L263" s="188"/>
      <c r="M263" s="193"/>
      <c r="N263" s="194"/>
      <c r="O263" s="194"/>
      <c r="P263" s="194"/>
      <c r="Q263" s="194"/>
      <c r="R263" s="194"/>
      <c r="S263" s="194"/>
      <c r="T263" s="195"/>
      <c r="AT263" s="189" t="s">
        <v>146</v>
      </c>
      <c r="AU263" s="189" t="s">
        <v>89</v>
      </c>
      <c r="AV263" s="14" t="s">
        <v>89</v>
      </c>
      <c r="AW263" s="14" t="s">
        <v>33</v>
      </c>
      <c r="AX263" s="14" t="s">
        <v>78</v>
      </c>
      <c r="AY263" s="189" t="s">
        <v>136</v>
      </c>
    </row>
    <row r="264" spans="1:65" s="15" customFormat="1" ht="10.199999999999999">
      <c r="B264" s="196"/>
      <c r="D264" s="177" t="s">
        <v>146</v>
      </c>
      <c r="E264" s="197" t="s">
        <v>1</v>
      </c>
      <c r="F264" s="198" t="s">
        <v>149</v>
      </c>
      <c r="H264" s="199">
        <v>6</v>
      </c>
      <c r="I264" s="200"/>
      <c r="L264" s="196"/>
      <c r="M264" s="201"/>
      <c r="N264" s="202"/>
      <c r="O264" s="202"/>
      <c r="P264" s="202"/>
      <c r="Q264" s="202"/>
      <c r="R264" s="202"/>
      <c r="S264" s="202"/>
      <c r="T264" s="203"/>
      <c r="AT264" s="197" t="s">
        <v>146</v>
      </c>
      <c r="AU264" s="197" t="s">
        <v>89</v>
      </c>
      <c r="AV264" s="15" t="s">
        <v>142</v>
      </c>
      <c r="AW264" s="15" t="s">
        <v>33</v>
      </c>
      <c r="AX264" s="15" t="s">
        <v>86</v>
      </c>
      <c r="AY264" s="197" t="s">
        <v>136</v>
      </c>
    </row>
    <row r="265" spans="1:65" s="2" customFormat="1" ht="16.5" customHeight="1">
      <c r="A265" s="33"/>
      <c r="B265" s="162"/>
      <c r="C265" s="163" t="s">
        <v>495</v>
      </c>
      <c r="D265" s="163" t="s">
        <v>138</v>
      </c>
      <c r="E265" s="164" t="s">
        <v>903</v>
      </c>
      <c r="F265" s="165" t="s">
        <v>1666</v>
      </c>
      <c r="G265" s="166" t="s">
        <v>215</v>
      </c>
      <c r="H265" s="167">
        <v>1</v>
      </c>
      <c r="I265" s="168"/>
      <c r="J265" s="169">
        <f>ROUND(I265*H265,2)</f>
        <v>0</v>
      </c>
      <c r="K265" s="170"/>
      <c r="L265" s="34"/>
      <c r="M265" s="171" t="s">
        <v>1</v>
      </c>
      <c r="N265" s="172" t="s">
        <v>43</v>
      </c>
      <c r="O265" s="59"/>
      <c r="P265" s="173">
        <f>O265*H265</f>
        <v>0</v>
      </c>
      <c r="Q265" s="173">
        <v>0.45937</v>
      </c>
      <c r="R265" s="173">
        <f>Q265*H265</f>
        <v>0.45937</v>
      </c>
      <c r="S265" s="173">
        <v>0</v>
      </c>
      <c r="T265" s="174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5" t="s">
        <v>142</v>
      </c>
      <c r="AT265" s="175" t="s">
        <v>138</v>
      </c>
      <c r="AU265" s="175" t="s">
        <v>89</v>
      </c>
      <c r="AY265" s="18" t="s">
        <v>136</v>
      </c>
      <c r="BE265" s="176">
        <f>IF(N265="základní",J265,0)</f>
        <v>0</v>
      </c>
      <c r="BF265" s="176">
        <f>IF(N265="snížená",J265,0)</f>
        <v>0</v>
      </c>
      <c r="BG265" s="176">
        <f>IF(N265="zákl. přenesená",J265,0)</f>
        <v>0</v>
      </c>
      <c r="BH265" s="176">
        <f>IF(N265="sníž. přenesená",J265,0)</f>
        <v>0</v>
      </c>
      <c r="BI265" s="176">
        <f>IF(N265="nulová",J265,0)</f>
        <v>0</v>
      </c>
      <c r="BJ265" s="18" t="s">
        <v>86</v>
      </c>
      <c r="BK265" s="176">
        <f>ROUND(I265*H265,2)</f>
        <v>0</v>
      </c>
      <c r="BL265" s="18" t="s">
        <v>142</v>
      </c>
      <c r="BM265" s="175" t="s">
        <v>1667</v>
      </c>
    </row>
    <row r="266" spans="1:65" s="2" customFormat="1" ht="10.199999999999999">
      <c r="A266" s="33"/>
      <c r="B266" s="34"/>
      <c r="C266" s="33"/>
      <c r="D266" s="177" t="s">
        <v>144</v>
      </c>
      <c r="E266" s="33"/>
      <c r="F266" s="178" t="s">
        <v>906</v>
      </c>
      <c r="G266" s="33"/>
      <c r="H266" s="33"/>
      <c r="I266" s="97"/>
      <c r="J266" s="33"/>
      <c r="K266" s="33"/>
      <c r="L266" s="34"/>
      <c r="M266" s="179"/>
      <c r="N266" s="180"/>
      <c r="O266" s="59"/>
      <c r="P266" s="59"/>
      <c r="Q266" s="59"/>
      <c r="R266" s="59"/>
      <c r="S266" s="59"/>
      <c r="T266" s="6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144</v>
      </c>
      <c r="AU266" s="18" t="s">
        <v>89</v>
      </c>
    </row>
    <row r="267" spans="1:65" s="14" customFormat="1" ht="10.199999999999999">
      <c r="B267" s="188"/>
      <c r="D267" s="177" t="s">
        <v>146</v>
      </c>
      <c r="E267" s="189" t="s">
        <v>1</v>
      </c>
      <c r="F267" s="190" t="s">
        <v>608</v>
      </c>
      <c r="H267" s="191">
        <v>1</v>
      </c>
      <c r="I267" s="192"/>
      <c r="L267" s="188"/>
      <c r="M267" s="193"/>
      <c r="N267" s="194"/>
      <c r="O267" s="194"/>
      <c r="P267" s="194"/>
      <c r="Q267" s="194"/>
      <c r="R267" s="194"/>
      <c r="S267" s="194"/>
      <c r="T267" s="195"/>
      <c r="AT267" s="189" t="s">
        <v>146</v>
      </c>
      <c r="AU267" s="189" t="s">
        <v>89</v>
      </c>
      <c r="AV267" s="14" t="s">
        <v>89</v>
      </c>
      <c r="AW267" s="14" t="s">
        <v>33</v>
      </c>
      <c r="AX267" s="14" t="s">
        <v>86</v>
      </c>
      <c r="AY267" s="189" t="s">
        <v>136</v>
      </c>
    </row>
    <row r="268" spans="1:65" s="2" customFormat="1" ht="16.5" customHeight="1">
      <c r="A268" s="33"/>
      <c r="B268" s="162"/>
      <c r="C268" s="163" t="s">
        <v>516</v>
      </c>
      <c r="D268" s="163" t="s">
        <v>138</v>
      </c>
      <c r="E268" s="164" t="s">
        <v>909</v>
      </c>
      <c r="F268" s="165" t="s">
        <v>910</v>
      </c>
      <c r="G268" s="166" t="s">
        <v>170</v>
      </c>
      <c r="H268" s="167">
        <v>16.3</v>
      </c>
      <c r="I268" s="168"/>
      <c r="J268" s="169">
        <f>ROUND(I268*H268,2)</f>
        <v>0</v>
      </c>
      <c r="K268" s="170"/>
      <c r="L268" s="34"/>
      <c r="M268" s="171" t="s">
        <v>1</v>
      </c>
      <c r="N268" s="172" t="s">
        <v>43</v>
      </c>
      <c r="O268" s="59"/>
      <c r="P268" s="173">
        <f>O268*H268</f>
        <v>0</v>
      </c>
      <c r="Q268" s="173">
        <v>0</v>
      </c>
      <c r="R268" s="173">
        <f>Q268*H268</f>
        <v>0</v>
      </c>
      <c r="S268" s="173">
        <v>0</v>
      </c>
      <c r="T268" s="174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5" t="s">
        <v>142</v>
      </c>
      <c r="AT268" s="175" t="s">
        <v>138</v>
      </c>
      <c r="AU268" s="175" t="s">
        <v>89</v>
      </c>
      <c r="AY268" s="18" t="s">
        <v>136</v>
      </c>
      <c r="BE268" s="176">
        <f>IF(N268="základní",J268,0)</f>
        <v>0</v>
      </c>
      <c r="BF268" s="176">
        <f>IF(N268="snížená",J268,0)</f>
        <v>0</v>
      </c>
      <c r="BG268" s="176">
        <f>IF(N268="zákl. přenesená",J268,0)</f>
        <v>0</v>
      </c>
      <c r="BH268" s="176">
        <f>IF(N268="sníž. přenesená",J268,0)</f>
        <v>0</v>
      </c>
      <c r="BI268" s="176">
        <f>IF(N268="nulová",J268,0)</f>
        <v>0</v>
      </c>
      <c r="BJ268" s="18" t="s">
        <v>86</v>
      </c>
      <c r="BK268" s="176">
        <f>ROUND(I268*H268,2)</f>
        <v>0</v>
      </c>
      <c r="BL268" s="18" t="s">
        <v>142</v>
      </c>
      <c r="BM268" s="175" t="s">
        <v>1668</v>
      </c>
    </row>
    <row r="269" spans="1:65" s="2" customFormat="1" ht="10.199999999999999">
      <c r="A269" s="33"/>
      <c r="B269" s="34"/>
      <c r="C269" s="33"/>
      <c r="D269" s="177" t="s">
        <v>144</v>
      </c>
      <c r="E269" s="33"/>
      <c r="F269" s="178" t="s">
        <v>912</v>
      </c>
      <c r="G269" s="33"/>
      <c r="H269" s="33"/>
      <c r="I269" s="97"/>
      <c r="J269" s="33"/>
      <c r="K269" s="33"/>
      <c r="L269" s="34"/>
      <c r="M269" s="179"/>
      <c r="N269" s="180"/>
      <c r="O269" s="59"/>
      <c r="P269" s="59"/>
      <c r="Q269" s="59"/>
      <c r="R269" s="59"/>
      <c r="S269" s="59"/>
      <c r="T269" s="60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8" t="s">
        <v>144</v>
      </c>
      <c r="AU269" s="18" t="s">
        <v>89</v>
      </c>
    </row>
    <row r="270" spans="1:65" s="14" customFormat="1" ht="10.199999999999999">
      <c r="B270" s="188"/>
      <c r="D270" s="177" t="s">
        <v>146</v>
      </c>
      <c r="E270" s="189" t="s">
        <v>1</v>
      </c>
      <c r="F270" s="190" t="s">
        <v>1660</v>
      </c>
      <c r="H270" s="191">
        <v>16.3</v>
      </c>
      <c r="I270" s="192"/>
      <c r="L270" s="188"/>
      <c r="M270" s="193"/>
      <c r="N270" s="194"/>
      <c r="O270" s="194"/>
      <c r="P270" s="194"/>
      <c r="Q270" s="194"/>
      <c r="R270" s="194"/>
      <c r="S270" s="194"/>
      <c r="T270" s="195"/>
      <c r="AT270" s="189" t="s">
        <v>146</v>
      </c>
      <c r="AU270" s="189" t="s">
        <v>89</v>
      </c>
      <c r="AV270" s="14" t="s">
        <v>89</v>
      </c>
      <c r="AW270" s="14" t="s">
        <v>33</v>
      </c>
      <c r="AX270" s="14" t="s">
        <v>86</v>
      </c>
      <c r="AY270" s="189" t="s">
        <v>136</v>
      </c>
    </row>
    <row r="271" spans="1:65" s="2" customFormat="1" ht="16.5" customHeight="1">
      <c r="A271" s="33"/>
      <c r="B271" s="162"/>
      <c r="C271" s="163" t="s">
        <v>523</v>
      </c>
      <c r="D271" s="163" t="s">
        <v>138</v>
      </c>
      <c r="E271" s="164" t="s">
        <v>954</v>
      </c>
      <c r="F271" s="165" t="s">
        <v>955</v>
      </c>
      <c r="G271" s="166" t="s">
        <v>215</v>
      </c>
      <c r="H271" s="167">
        <v>5</v>
      </c>
      <c r="I271" s="168"/>
      <c r="J271" s="169">
        <f>ROUND(I271*H271,2)</f>
        <v>0</v>
      </c>
      <c r="K271" s="170"/>
      <c r="L271" s="34"/>
      <c r="M271" s="171" t="s">
        <v>1</v>
      </c>
      <c r="N271" s="172" t="s">
        <v>43</v>
      </c>
      <c r="O271" s="59"/>
      <c r="P271" s="173">
        <f>O271*H271</f>
        <v>0</v>
      </c>
      <c r="Q271" s="173">
        <v>1.0189999999999999E-2</v>
      </c>
      <c r="R271" s="173">
        <f>Q271*H271</f>
        <v>5.0949999999999995E-2</v>
      </c>
      <c r="S271" s="173">
        <v>0</v>
      </c>
      <c r="T271" s="174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5" t="s">
        <v>142</v>
      </c>
      <c r="AT271" s="175" t="s">
        <v>138</v>
      </c>
      <c r="AU271" s="175" t="s">
        <v>89</v>
      </c>
      <c r="AY271" s="18" t="s">
        <v>136</v>
      </c>
      <c r="BE271" s="176">
        <f>IF(N271="základní",J271,0)</f>
        <v>0</v>
      </c>
      <c r="BF271" s="176">
        <f>IF(N271="snížená",J271,0)</f>
        <v>0</v>
      </c>
      <c r="BG271" s="176">
        <f>IF(N271="zákl. přenesená",J271,0)</f>
        <v>0</v>
      </c>
      <c r="BH271" s="176">
        <f>IF(N271="sníž. přenesená",J271,0)</f>
        <v>0</v>
      </c>
      <c r="BI271" s="176">
        <f>IF(N271="nulová",J271,0)</f>
        <v>0</v>
      </c>
      <c r="BJ271" s="18" t="s">
        <v>86</v>
      </c>
      <c r="BK271" s="176">
        <f>ROUND(I271*H271,2)</f>
        <v>0</v>
      </c>
      <c r="BL271" s="18" t="s">
        <v>142</v>
      </c>
      <c r="BM271" s="175" t="s">
        <v>1669</v>
      </c>
    </row>
    <row r="272" spans="1:65" s="2" customFormat="1" ht="10.199999999999999">
      <c r="A272" s="33"/>
      <c r="B272" s="34"/>
      <c r="C272" s="33"/>
      <c r="D272" s="177" t="s">
        <v>144</v>
      </c>
      <c r="E272" s="33"/>
      <c r="F272" s="178" t="s">
        <v>955</v>
      </c>
      <c r="G272" s="33"/>
      <c r="H272" s="33"/>
      <c r="I272" s="97"/>
      <c r="J272" s="33"/>
      <c r="K272" s="33"/>
      <c r="L272" s="34"/>
      <c r="M272" s="179"/>
      <c r="N272" s="180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144</v>
      </c>
      <c r="AU272" s="18" t="s">
        <v>89</v>
      </c>
    </row>
    <row r="273" spans="1:65" s="13" customFormat="1" ht="10.199999999999999">
      <c r="B273" s="181"/>
      <c r="D273" s="177" t="s">
        <v>146</v>
      </c>
      <c r="E273" s="182" t="s">
        <v>1</v>
      </c>
      <c r="F273" s="183" t="s">
        <v>1648</v>
      </c>
      <c r="H273" s="182" t="s">
        <v>1</v>
      </c>
      <c r="I273" s="184"/>
      <c r="L273" s="181"/>
      <c r="M273" s="185"/>
      <c r="N273" s="186"/>
      <c r="O273" s="186"/>
      <c r="P273" s="186"/>
      <c r="Q273" s="186"/>
      <c r="R273" s="186"/>
      <c r="S273" s="186"/>
      <c r="T273" s="187"/>
      <c r="AT273" s="182" t="s">
        <v>146</v>
      </c>
      <c r="AU273" s="182" t="s">
        <v>89</v>
      </c>
      <c r="AV273" s="13" t="s">
        <v>86</v>
      </c>
      <c r="AW273" s="13" t="s">
        <v>33</v>
      </c>
      <c r="AX273" s="13" t="s">
        <v>78</v>
      </c>
      <c r="AY273" s="182" t="s">
        <v>136</v>
      </c>
    </row>
    <row r="274" spans="1:65" s="14" customFormat="1" ht="10.199999999999999">
      <c r="B274" s="188"/>
      <c r="D274" s="177" t="s">
        <v>146</v>
      </c>
      <c r="E274" s="189" t="s">
        <v>1</v>
      </c>
      <c r="F274" s="190" t="s">
        <v>1670</v>
      </c>
      <c r="H274" s="191">
        <v>5</v>
      </c>
      <c r="I274" s="192"/>
      <c r="L274" s="188"/>
      <c r="M274" s="193"/>
      <c r="N274" s="194"/>
      <c r="O274" s="194"/>
      <c r="P274" s="194"/>
      <c r="Q274" s="194"/>
      <c r="R274" s="194"/>
      <c r="S274" s="194"/>
      <c r="T274" s="195"/>
      <c r="AT274" s="189" t="s">
        <v>146</v>
      </c>
      <c r="AU274" s="189" t="s">
        <v>89</v>
      </c>
      <c r="AV274" s="14" t="s">
        <v>89</v>
      </c>
      <c r="AW274" s="14" t="s">
        <v>33</v>
      </c>
      <c r="AX274" s="14" t="s">
        <v>78</v>
      </c>
      <c r="AY274" s="189" t="s">
        <v>136</v>
      </c>
    </row>
    <row r="275" spans="1:65" s="15" customFormat="1" ht="10.199999999999999">
      <c r="B275" s="196"/>
      <c r="D275" s="177" t="s">
        <v>146</v>
      </c>
      <c r="E275" s="197" t="s">
        <v>1</v>
      </c>
      <c r="F275" s="198" t="s">
        <v>149</v>
      </c>
      <c r="H275" s="199">
        <v>5</v>
      </c>
      <c r="I275" s="200"/>
      <c r="L275" s="196"/>
      <c r="M275" s="201"/>
      <c r="N275" s="202"/>
      <c r="O275" s="202"/>
      <c r="P275" s="202"/>
      <c r="Q275" s="202"/>
      <c r="R275" s="202"/>
      <c r="S275" s="202"/>
      <c r="T275" s="203"/>
      <c r="AT275" s="197" t="s">
        <v>146</v>
      </c>
      <c r="AU275" s="197" t="s">
        <v>89</v>
      </c>
      <c r="AV275" s="15" t="s">
        <v>142</v>
      </c>
      <c r="AW275" s="15" t="s">
        <v>33</v>
      </c>
      <c r="AX275" s="15" t="s">
        <v>86</v>
      </c>
      <c r="AY275" s="197" t="s">
        <v>136</v>
      </c>
    </row>
    <row r="276" spans="1:65" s="2" customFormat="1" ht="16.5" customHeight="1">
      <c r="A276" s="33"/>
      <c r="B276" s="162"/>
      <c r="C276" s="212" t="s">
        <v>530</v>
      </c>
      <c r="D276" s="212" t="s">
        <v>517</v>
      </c>
      <c r="E276" s="213" t="s">
        <v>960</v>
      </c>
      <c r="F276" s="214" t="s">
        <v>961</v>
      </c>
      <c r="G276" s="215" t="s">
        <v>215</v>
      </c>
      <c r="H276" s="216">
        <v>2</v>
      </c>
      <c r="I276" s="217"/>
      <c r="J276" s="218">
        <f>ROUND(I276*H276,2)</f>
        <v>0</v>
      </c>
      <c r="K276" s="219"/>
      <c r="L276" s="220"/>
      <c r="M276" s="221" t="s">
        <v>1</v>
      </c>
      <c r="N276" s="222" t="s">
        <v>43</v>
      </c>
      <c r="O276" s="59"/>
      <c r="P276" s="173">
        <f>O276*H276</f>
        <v>0</v>
      </c>
      <c r="Q276" s="173">
        <v>0.26200000000000001</v>
      </c>
      <c r="R276" s="173">
        <f>Q276*H276</f>
        <v>0.52400000000000002</v>
      </c>
      <c r="S276" s="173">
        <v>0</v>
      </c>
      <c r="T276" s="174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5" t="s">
        <v>204</v>
      </c>
      <c r="AT276" s="175" t="s">
        <v>517</v>
      </c>
      <c r="AU276" s="175" t="s">
        <v>89</v>
      </c>
      <c r="AY276" s="18" t="s">
        <v>136</v>
      </c>
      <c r="BE276" s="176">
        <f>IF(N276="základní",J276,0)</f>
        <v>0</v>
      </c>
      <c r="BF276" s="176">
        <f>IF(N276="snížená",J276,0)</f>
        <v>0</v>
      </c>
      <c r="BG276" s="176">
        <f>IF(N276="zákl. přenesená",J276,0)</f>
        <v>0</v>
      </c>
      <c r="BH276" s="176">
        <f>IF(N276="sníž. přenesená",J276,0)</f>
        <v>0</v>
      </c>
      <c r="BI276" s="176">
        <f>IF(N276="nulová",J276,0)</f>
        <v>0</v>
      </c>
      <c r="BJ276" s="18" t="s">
        <v>86</v>
      </c>
      <c r="BK276" s="176">
        <f>ROUND(I276*H276,2)</f>
        <v>0</v>
      </c>
      <c r="BL276" s="18" t="s">
        <v>142</v>
      </c>
      <c r="BM276" s="175" t="s">
        <v>1671</v>
      </c>
    </row>
    <row r="277" spans="1:65" s="2" customFormat="1" ht="10.199999999999999">
      <c r="A277" s="33"/>
      <c r="B277" s="34"/>
      <c r="C277" s="33"/>
      <c r="D277" s="177" t="s">
        <v>144</v>
      </c>
      <c r="E277" s="33"/>
      <c r="F277" s="178" t="s">
        <v>961</v>
      </c>
      <c r="G277" s="33"/>
      <c r="H277" s="33"/>
      <c r="I277" s="97"/>
      <c r="J277" s="33"/>
      <c r="K277" s="33"/>
      <c r="L277" s="34"/>
      <c r="M277" s="179"/>
      <c r="N277" s="180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144</v>
      </c>
      <c r="AU277" s="18" t="s">
        <v>89</v>
      </c>
    </row>
    <row r="278" spans="1:65" s="13" customFormat="1" ht="10.199999999999999">
      <c r="B278" s="181"/>
      <c r="D278" s="177" t="s">
        <v>146</v>
      </c>
      <c r="E278" s="182" t="s">
        <v>1</v>
      </c>
      <c r="F278" s="183" t="s">
        <v>1648</v>
      </c>
      <c r="H278" s="182" t="s">
        <v>1</v>
      </c>
      <c r="I278" s="184"/>
      <c r="L278" s="181"/>
      <c r="M278" s="185"/>
      <c r="N278" s="186"/>
      <c r="O278" s="186"/>
      <c r="P278" s="186"/>
      <c r="Q278" s="186"/>
      <c r="R278" s="186"/>
      <c r="S278" s="186"/>
      <c r="T278" s="187"/>
      <c r="AT278" s="182" t="s">
        <v>146</v>
      </c>
      <c r="AU278" s="182" t="s">
        <v>89</v>
      </c>
      <c r="AV278" s="13" t="s">
        <v>86</v>
      </c>
      <c r="AW278" s="13" t="s">
        <v>33</v>
      </c>
      <c r="AX278" s="13" t="s">
        <v>78</v>
      </c>
      <c r="AY278" s="182" t="s">
        <v>136</v>
      </c>
    </row>
    <row r="279" spans="1:65" s="14" customFormat="1" ht="10.199999999999999">
      <c r="B279" s="188"/>
      <c r="D279" s="177" t="s">
        <v>146</v>
      </c>
      <c r="E279" s="189" t="s">
        <v>1</v>
      </c>
      <c r="F279" s="190" t="s">
        <v>218</v>
      </c>
      <c r="H279" s="191">
        <v>2</v>
      </c>
      <c r="I279" s="192"/>
      <c r="L279" s="188"/>
      <c r="M279" s="193"/>
      <c r="N279" s="194"/>
      <c r="O279" s="194"/>
      <c r="P279" s="194"/>
      <c r="Q279" s="194"/>
      <c r="R279" s="194"/>
      <c r="S279" s="194"/>
      <c r="T279" s="195"/>
      <c r="AT279" s="189" t="s">
        <v>146</v>
      </c>
      <c r="AU279" s="189" t="s">
        <v>89</v>
      </c>
      <c r="AV279" s="14" t="s">
        <v>89</v>
      </c>
      <c r="AW279" s="14" t="s">
        <v>33</v>
      </c>
      <c r="AX279" s="14" t="s">
        <v>78</v>
      </c>
      <c r="AY279" s="189" t="s">
        <v>136</v>
      </c>
    </row>
    <row r="280" spans="1:65" s="15" customFormat="1" ht="10.199999999999999">
      <c r="B280" s="196"/>
      <c r="D280" s="177" t="s">
        <v>146</v>
      </c>
      <c r="E280" s="197" t="s">
        <v>1</v>
      </c>
      <c r="F280" s="198" t="s">
        <v>149</v>
      </c>
      <c r="H280" s="199">
        <v>2</v>
      </c>
      <c r="I280" s="200"/>
      <c r="L280" s="196"/>
      <c r="M280" s="201"/>
      <c r="N280" s="202"/>
      <c r="O280" s="202"/>
      <c r="P280" s="202"/>
      <c r="Q280" s="202"/>
      <c r="R280" s="202"/>
      <c r="S280" s="202"/>
      <c r="T280" s="203"/>
      <c r="AT280" s="197" t="s">
        <v>146</v>
      </c>
      <c r="AU280" s="197" t="s">
        <v>89</v>
      </c>
      <c r="AV280" s="15" t="s">
        <v>142</v>
      </c>
      <c r="AW280" s="15" t="s">
        <v>33</v>
      </c>
      <c r="AX280" s="15" t="s">
        <v>86</v>
      </c>
      <c r="AY280" s="197" t="s">
        <v>136</v>
      </c>
    </row>
    <row r="281" spans="1:65" s="2" customFormat="1" ht="16.5" customHeight="1">
      <c r="A281" s="33"/>
      <c r="B281" s="162"/>
      <c r="C281" s="212" t="s">
        <v>536</v>
      </c>
      <c r="D281" s="212" t="s">
        <v>517</v>
      </c>
      <c r="E281" s="213" t="s">
        <v>970</v>
      </c>
      <c r="F281" s="214" t="s">
        <v>971</v>
      </c>
      <c r="G281" s="215" t="s">
        <v>215</v>
      </c>
      <c r="H281" s="216">
        <v>3</v>
      </c>
      <c r="I281" s="217"/>
      <c r="J281" s="218">
        <f>ROUND(I281*H281,2)</f>
        <v>0</v>
      </c>
      <c r="K281" s="219"/>
      <c r="L281" s="220"/>
      <c r="M281" s="221" t="s">
        <v>1</v>
      </c>
      <c r="N281" s="222" t="s">
        <v>43</v>
      </c>
      <c r="O281" s="59"/>
      <c r="P281" s="173">
        <f>O281*H281</f>
        <v>0</v>
      </c>
      <c r="Q281" s="173">
        <v>1.054</v>
      </c>
      <c r="R281" s="173">
        <f>Q281*H281</f>
        <v>3.1619999999999999</v>
      </c>
      <c r="S281" s="173">
        <v>0</v>
      </c>
      <c r="T281" s="174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5" t="s">
        <v>204</v>
      </c>
      <c r="AT281" s="175" t="s">
        <v>517</v>
      </c>
      <c r="AU281" s="175" t="s">
        <v>89</v>
      </c>
      <c r="AY281" s="18" t="s">
        <v>136</v>
      </c>
      <c r="BE281" s="176">
        <f>IF(N281="základní",J281,0)</f>
        <v>0</v>
      </c>
      <c r="BF281" s="176">
        <f>IF(N281="snížená",J281,0)</f>
        <v>0</v>
      </c>
      <c r="BG281" s="176">
        <f>IF(N281="zákl. přenesená",J281,0)</f>
        <v>0</v>
      </c>
      <c r="BH281" s="176">
        <f>IF(N281="sníž. přenesená",J281,0)</f>
        <v>0</v>
      </c>
      <c r="BI281" s="176">
        <f>IF(N281="nulová",J281,0)</f>
        <v>0</v>
      </c>
      <c r="BJ281" s="18" t="s">
        <v>86</v>
      </c>
      <c r="BK281" s="176">
        <f>ROUND(I281*H281,2)</f>
        <v>0</v>
      </c>
      <c r="BL281" s="18" t="s">
        <v>142</v>
      </c>
      <c r="BM281" s="175" t="s">
        <v>1672</v>
      </c>
    </row>
    <row r="282" spans="1:65" s="2" customFormat="1" ht="10.199999999999999">
      <c r="A282" s="33"/>
      <c r="B282" s="34"/>
      <c r="C282" s="33"/>
      <c r="D282" s="177" t="s">
        <v>144</v>
      </c>
      <c r="E282" s="33"/>
      <c r="F282" s="178" t="s">
        <v>971</v>
      </c>
      <c r="G282" s="33"/>
      <c r="H282" s="33"/>
      <c r="I282" s="97"/>
      <c r="J282" s="33"/>
      <c r="K282" s="33"/>
      <c r="L282" s="34"/>
      <c r="M282" s="179"/>
      <c r="N282" s="180"/>
      <c r="O282" s="59"/>
      <c r="P282" s="59"/>
      <c r="Q282" s="59"/>
      <c r="R282" s="59"/>
      <c r="S282" s="59"/>
      <c r="T282" s="60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8" t="s">
        <v>144</v>
      </c>
      <c r="AU282" s="18" t="s">
        <v>89</v>
      </c>
    </row>
    <row r="283" spans="1:65" s="13" customFormat="1" ht="10.199999999999999">
      <c r="B283" s="181"/>
      <c r="D283" s="177" t="s">
        <v>146</v>
      </c>
      <c r="E283" s="182" t="s">
        <v>1</v>
      </c>
      <c r="F283" s="183" t="s">
        <v>1648</v>
      </c>
      <c r="H283" s="182" t="s">
        <v>1</v>
      </c>
      <c r="I283" s="184"/>
      <c r="L283" s="181"/>
      <c r="M283" s="185"/>
      <c r="N283" s="186"/>
      <c r="O283" s="186"/>
      <c r="P283" s="186"/>
      <c r="Q283" s="186"/>
      <c r="R283" s="186"/>
      <c r="S283" s="186"/>
      <c r="T283" s="187"/>
      <c r="AT283" s="182" t="s">
        <v>146</v>
      </c>
      <c r="AU283" s="182" t="s">
        <v>89</v>
      </c>
      <c r="AV283" s="13" t="s">
        <v>86</v>
      </c>
      <c r="AW283" s="13" t="s">
        <v>33</v>
      </c>
      <c r="AX283" s="13" t="s">
        <v>78</v>
      </c>
      <c r="AY283" s="182" t="s">
        <v>136</v>
      </c>
    </row>
    <row r="284" spans="1:65" s="14" customFormat="1" ht="10.199999999999999">
      <c r="B284" s="188"/>
      <c r="D284" s="177" t="s">
        <v>146</v>
      </c>
      <c r="E284" s="189" t="s">
        <v>1</v>
      </c>
      <c r="F284" s="190" t="s">
        <v>633</v>
      </c>
      <c r="H284" s="191">
        <v>3</v>
      </c>
      <c r="I284" s="192"/>
      <c r="L284" s="188"/>
      <c r="M284" s="193"/>
      <c r="N284" s="194"/>
      <c r="O284" s="194"/>
      <c r="P284" s="194"/>
      <c r="Q284" s="194"/>
      <c r="R284" s="194"/>
      <c r="S284" s="194"/>
      <c r="T284" s="195"/>
      <c r="AT284" s="189" t="s">
        <v>146</v>
      </c>
      <c r="AU284" s="189" t="s">
        <v>89</v>
      </c>
      <c r="AV284" s="14" t="s">
        <v>89</v>
      </c>
      <c r="AW284" s="14" t="s">
        <v>33</v>
      </c>
      <c r="AX284" s="14" t="s">
        <v>78</v>
      </c>
      <c r="AY284" s="189" t="s">
        <v>136</v>
      </c>
    </row>
    <row r="285" spans="1:65" s="15" customFormat="1" ht="10.199999999999999">
      <c r="B285" s="196"/>
      <c r="D285" s="177" t="s">
        <v>146</v>
      </c>
      <c r="E285" s="197" t="s">
        <v>1</v>
      </c>
      <c r="F285" s="198" t="s">
        <v>149</v>
      </c>
      <c r="H285" s="199">
        <v>3</v>
      </c>
      <c r="I285" s="200"/>
      <c r="L285" s="196"/>
      <c r="M285" s="201"/>
      <c r="N285" s="202"/>
      <c r="O285" s="202"/>
      <c r="P285" s="202"/>
      <c r="Q285" s="202"/>
      <c r="R285" s="202"/>
      <c r="S285" s="202"/>
      <c r="T285" s="203"/>
      <c r="AT285" s="197" t="s">
        <v>146</v>
      </c>
      <c r="AU285" s="197" t="s">
        <v>89</v>
      </c>
      <c r="AV285" s="15" t="s">
        <v>142</v>
      </c>
      <c r="AW285" s="15" t="s">
        <v>33</v>
      </c>
      <c r="AX285" s="15" t="s">
        <v>86</v>
      </c>
      <c r="AY285" s="197" t="s">
        <v>136</v>
      </c>
    </row>
    <row r="286" spans="1:65" s="2" customFormat="1" ht="16.5" customHeight="1">
      <c r="A286" s="33"/>
      <c r="B286" s="162"/>
      <c r="C286" s="163" t="s">
        <v>541</v>
      </c>
      <c r="D286" s="163" t="s">
        <v>138</v>
      </c>
      <c r="E286" s="164" t="s">
        <v>979</v>
      </c>
      <c r="F286" s="165" t="s">
        <v>980</v>
      </c>
      <c r="G286" s="166" t="s">
        <v>215</v>
      </c>
      <c r="H286" s="167">
        <v>3</v>
      </c>
      <c r="I286" s="168"/>
      <c r="J286" s="169">
        <f>ROUND(I286*H286,2)</f>
        <v>0</v>
      </c>
      <c r="K286" s="170"/>
      <c r="L286" s="34"/>
      <c r="M286" s="171" t="s">
        <v>1</v>
      </c>
      <c r="N286" s="172" t="s">
        <v>43</v>
      </c>
      <c r="O286" s="59"/>
      <c r="P286" s="173">
        <f>O286*H286</f>
        <v>0</v>
      </c>
      <c r="Q286" s="173">
        <v>1.248E-2</v>
      </c>
      <c r="R286" s="173">
        <f>Q286*H286</f>
        <v>3.7440000000000001E-2</v>
      </c>
      <c r="S286" s="173">
        <v>0</v>
      </c>
      <c r="T286" s="174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5" t="s">
        <v>142</v>
      </c>
      <c r="AT286" s="175" t="s">
        <v>138</v>
      </c>
      <c r="AU286" s="175" t="s">
        <v>89</v>
      </c>
      <c r="AY286" s="18" t="s">
        <v>136</v>
      </c>
      <c r="BE286" s="176">
        <f>IF(N286="základní",J286,0)</f>
        <v>0</v>
      </c>
      <c r="BF286" s="176">
        <f>IF(N286="snížená",J286,0)</f>
        <v>0</v>
      </c>
      <c r="BG286" s="176">
        <f>IF(N286="zákl. přenesená",J286,0)</f>
        <v>0</v>
      </c>
      <c r="BH286" s="176">
        <f>IF(N286="sníž. přenesená",J286,0)</f>
        <v>0</v>
      </c>
      <c r="BI286" s="176">
        <f>IF(N286="nulová",J286,0)</f>
        <v>0</v>
      </c>
      <c r="BJ286" s="18" t="s">
        <v>86</v>
      </c>
      <c r="BK286" s="176">
        <f>ROUND(I286*H286,2)</f>
        <v>0</v>
      </c>
      <c r="BL286" s="18" t="s">
        <v>142</v>
      </c>
      <c r="BM286" s="175" t="s">
        <v>1673</v>
      </c>
    </row>
    <row r="287" spans="1:65" s="2" customFormat="1" ht="10.199999999999999">
      <c r="A287" s="33"/>
      <c r="B287" s="34"/>
      <c r="C287" s="33"/>
      <c r="D287" s="177" t="s">
        <v>144</v>
      </c>
      <c r="E287" s="33"/>
      <c r="F287" s="178" t="s">
        <v>980</v>
      </c>
      <c r="G287" s="33"/>
      <c r="H287" s="33"/>
      <c r="I287" s="97"/>
      <c r="J287" s="33"/>
      <c r="K287" s="33"/>
      <c r="L287" s="34"/>
      <c r="M287" s="179"/>
      <c r="N287" s="180"/>
      <c r="O287" s="59"/>
      <c r="P287" s="59"/>
      <c r="Q287" s="59"/>
      <c r="R287" s="59"/>
      <c r="S287" s="59"/>
      <c r="T287" s="60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T287" s="18" t="s">
        <v>144</v>
      </c>
      <c r="AU287" s="18" t="s">
        <v>89</v>
      </c>
    </row>
    <row r="288" spans="1:65" s="13" customFormat="1" ht="10.199999999999999">
      <c r="B288" s="181"/>
      <c r="D288" s="177" t="s">
        <v>146</v>
      </c>
      <c r="E288" s="182" t="s">
        <v>1</v>
      </c>
      <c r="F288" s="183" t="s">
        <v>1648</v>
      </c>
      <c r="H288" s="182" t="s">
        <v>1</v>
      </c>
      <c r="I288" s="184"/>
      <c r="L288" s="181"/>
      <c r="M288" s="185"/>
      <c r="N288" s="186"/>
      <c r="O288" s="186"/>
      <c r="P288" s="186"/>
      <c r="Q288" s="186"/>
      <c r="R288" s="186"/>
      <c r="S288" s="186"/>
      <c r="T288" s="187"/>
      <c r="AT288" s="182" t="s">
        <v>146</v>
      </c>
      <c r="AU288" s="182" t="s">
        <v>89</v>
      </c>
      <c r="AV288" s="13" t="s">
        <v>86</v>
      </c>
      <c r="AW288" s="13" t="s">
        <v>33</v>
      </c>
      <c r="AX288" s="13" t="s">
        <v>78</v>
      </c>
      <c r="AY288" s="182" t="s">
        <v>136</v>
      </c>
    </row>
    <row r="289" spans="1:65" s="14" customFormat="1" ht="10.199999999999999">
      <c r="B289" s="188"/>
      <c r="D289" s="177" t="s">
        <v>146</v>
      </c>
      <c r="E289" s="189" t="s">
        <v>1</v>
      </c>
      <c r="F289" s="190" t="s">
        <v>633</v>
      </c>
      <c r="H289" s="191">
        <v>3</v>
      </c>
      <c r="I289" s="192"/>
      <c r="L289" s="188"/>
      <c r="M289" s="193"/>
      <c r="N289" s="194"/>
      <c r="O289" s="194"/>
      <c r="P289" s="194"/>
      <c r="Q289" s="194"/>
      <c r="R289" s="194"/>
      <c r="S289" s="194"/>
      <c r="T289" s="195"/>
      <c r="AT289" s="189" t="s">
        <v>146</v>
      </c>
      <c r="AU289" s="189" t="s">
        <v>89</v>
      </c>
      <c r="AV289" s="14" t="s">
        <v>89</v>
      </c>
      <c r="AW289" s="14" t="s">
        <v>33</v>
      </c>
      <c r="AX289" s="14" t="s">
        <v>78</v>
      </c>
      <c r="AY289" s="189" t="s">
        <v>136</v>
      </c>
    </row>
    <row r="290" spans="1:65" s="15" customFormat="1" ht="10.199999999999999">
      <c r="B290" s="196"/>
      <c r="D290" s="177" t="s">
        <v>146</v>
      </c>
      <c r="E290" s="197" t="s">
        <v>1</v>
      </c>
      <c r="F290" s="198" t="s">
        <v>149</v>
      </c>
      <c r="H290" s="199">
        <v>3</v>
      </c>
      <c r="I290" s="200"/>
      <c r="L290" s="196"/>
      <c r="M290" s="201"/>
      <c r="N290" s="202"/>
      <c r="O290" s="202"/>
      <c r="P290" s="202"/>
      <c r="Q290" s="202"/>
      <c r="R290" s="202"/>
      <c r="S290" s="202"/>
      <c r="T290" s="203"/>
      <c r="AT290" s="197" t="s">
        <v>146</v>
      </c>
      <c r="AU290" s="197" t="s">
        <v>89</v>
      </c>
      <c r="AV290" s="15" t="s">
        <v>142</v>
      </c>
      <c r="AW290" s="15" t="s">
        <v>33</v>
      </c>
      <c r="AX290" s="15" t="s">
        <v>86</v>
      </c>
      <c r="AY290" s="197" t="s">
        <v>136</v>
      </c>
    </row>
    <row r="291" spans="1:65" s="2" customFormat="1" ht="16.5" customHeight="1">
      <c r="A291" s="33"/>
      <c r="B291" s="162"/>
      <c r="C291" s="212" t="s">
        <v>548</v>
      </c>
      <c r="D291" s="212" t="s">
        <v>517</v>
      </c>
      <c r="E291" s="213" t="s">
        <v>984</v>
      </c>
      <c r="F291" s="214" t="s">
        <v>985</v>
      </c>
      <c r="G291" s="215" t="s">
        <v>215</v>
      </c>
      <c r="H291" s="216">
        <v>3</v>
      </c>
      <c r="I291" s="217"/>
      <c r="J291" s="218">
        <f>ROUND(I291*H291,2)</f>
        <v>0</v>
      </c>
      <c r="K291" s="219"/>
      <c r="L291" s="220"/>
      <c r="M291" s="221" t="s">
        <v>1</v>
      </c>
      <c r="N291" s="222" t="s">
        <v>43</v>
      </c>
      <c r="O291" s="59"/>
      <c r="P291" s="173">
        <f>O291*H291</f>
        <v>0</v>
      </c>
      <c r="Q291" s="173">
        <v>0.54800000000000004</v>
      </c>
      <c r="R291" s="173">
        <f>Q291*H291</f>
        <v>1.6440000000000001</v>
      </c>
      <c r="S291" s="173">
        <v>0</v>
      </c>
      <c r="T291" s="174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5" t="s">
        <v>204</v>
      </c>
      <c r="AT291" s="175" t="s">
        <v>517</v>
      </c>
      <c r="AU291" s="175" t="s">
        <v>89</v>
      </c>
      <c r="AY291" s="18" t="s">
        <v>136</v>
      </c>
      <c r="BE291" s="176">
        <f>IF(N291="základní",J291,0)</f>
        <v>0</v>
      </c>
      <c r="BF291" s="176">
        <f>IF(N291="snížená",J291,0)</f>
        <v>0</v>
      </c>
      <c r="BG291" s="176">
        <f>IF(N291="zákl. přenesená",J291,0)</f>
        <v>0</v>
      </c>
      <c r="BH291" s="176">
        <f>IF(N291="sníž. přenesená",J291,0)</f>
        <v>0</v>
      </c>
      <c r="BI291" s="176">
        <f>IF(N291="nulová",J291,0)</f>
        <v>0</v>
      </c>
      <c r="BJ291" s="18" t="s">
        <v>86</v>
      </c>
      <c r="BK291" s="176">
        <f>ROUND(I291*H291,2)</f>
        <v>0</v>
      </c>
      <c r="BL291" s="18" t="s">
        <v>142</v>
      </c>
      <c r="BM291" s="175" t="s">
        <v>1674</v>
      </c>
    </row>
    <row r="292" spans="1:65" s="2" customFormat="1" ht="10.199999999999999">
      <c r="A292" s="33"/>
      <c r="B292" s="34"/>
      <c r="C292" s="33"/>
      <c r="D292" s="177" t="s">
        <v>144</v>
      </c>
      <c r="E292" s="33"/>
      <c r="F292" s="178" t="s">
        <v>985</v>
      </c>
      <c r="G292" s="33"/>
      <c r="H292" s="33"/>
      <c r="I292" s="97"/>
      <c r="J292" s="33"/>
      <c r="K292" s="33"/>
      <c r="L292" s="34"/>
      <c r="M292" s="179"/>
      <c r="N292" s="180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144</v>
      </c>
      <c r="AU292" s="18" t="s">
        <v>89</v>
      </c>
    </row>
    <row r="293" spans="1:65" s="13" customFormat="1" ht="10.199999999999999">
      <c r="B293" s="181"/>
      <c r="D293" s="177" t="s">
        <v>146</v>
      </c>
      <c r="E293" s="182" t="s">
        <v>1</v>
      </c>
      <c r="F293" s="183" t="s">
        <v>1648</v>
      </c>
      <c r="H293" s="182" t="s">
        <v>1</v>
      </c>
      <c r="I293" s="184"/>
      <c r="L293" s="181"/>
      <c r="M293" s="185"/>
      <c r="N293" s="186"/>
      <c r="O293" s="186"/>
      <c r="P293" s="186"/>
      <c r="Q293" s="186"/>
      <c r="R293" s="186"/>
      <c r="S293" s="186"/>
      <c r="T293" s="187"/>
      <c r="AT293" s="182" t="s">
        <v>146</v>
      </c>
      <c r="AU293" s="182" t="s">
        <v>89</v>
      </c>
      <c r="AV293" s="13" t="s">
        <v>86</v>
      </c>
      <c r="AW293" s="13" t="s">
        <v>33</v>
      </c>
      <c r="AX293" s="13" t="s">
        <v>78</v>
      </c>
      <c r="AY293" s="182" t="s">
        <v>136</v>
      </c>
    </row>
    <row r="294" spans="1:65" s="14" customFormat="1" ht="10.199999999999999">
      <c r="B294" s="188"/>
      <c r="D294" s="177" t="s">
        <v>146</v>
      </c>
      <c r="E294" s="189" t="s">
        <v>1</v>
      </c>
      <c r="F294" s="190" t="s">
        <v>633</v>
      </c>
      <c r="H294" s="191">
        <v>3</v>
      </c>
      <c r="I294" s="192"/>
      <c r="L294" s="188"/>
      <c r="M294" s="193"/>
      <c r="N294" s="194"/>
      <c r="O294" s="194"/>
      <c r="P294" s="194"/>
      <c r="Q294" s="194"/>
      <c r="R294" s="194"/>
      <c r="S294" s="194"/>
      <c r="T294" s="195"/>
      <c r="AT294" s="189" t="s">
        <v>146</v>
      </c>
      <c r="AU294" s="189" t="s">
        <v>89</v>
      </c>
      <c r="AV294" s="14" t="s">
        <v>89</v>
      </c>
      <c r="AW294" s="14" t="s">
        <v>33</v>
      </c>
      <c r="AX294" s="14" t="s">
        <v>78</v>
      </c>
      <c r="AY294" s="189" t="s">
        <v>136</v>
      </c>
    </row>
    <row r="295" spans="1:65" s="15" customFormat="1" ht="10.199999999999999">
      <c r="B295" s="196"/>
      <c r="D295" s="177" t="s">
        <v>146</v>
      </c>
      <c r="E295" s="197" t="s">
        <v>1</v>
      </c>
      <c r="F295" s="198" t="s">
        <v>149</v>
      </c>
      <c r="H295" s="199">
        <v>3</v>
      </c>
      <c r="I295" s="200"/>
      <c r="L295" s="196"/>
      <c r="M295" s="201"/>
      <c r="N295" s="202"/>
      <c r="O295" s="202"/>
      <c r="P295" s="202"/>
      <c r="Q295" s="202"/>
      <c r="R295" s="202"/>
      <c r="S295" s="202"/>
      <c r="T295" s="203"/>
      <c r="AT295" s="197" t="s">
        <v>146</v>
      </c>
      <c r="AU295" s="197" t="s">
        <v>89</v>
      </c>
      <c r="AV295" s="15" t="s">
        <v>142</v>
      </c>
      <c r="AW295" s="15" t="s">
        <v>33</v>
      </c>
      <c r="AX295" s="15" t="s">
        <v>86</v>
      </c>
      <c r="AY295" s="197" t="s">
        <v>136</v>
      </c>
    </row>
    <row r="296" spans="1:65" s="2" customFormat="1" ht="16.5" customHeight="1">
      <c r="A296" s="33"/>
      <c r="B296" s="162"/>
      <c r="C296" s="163" t="s">
        <v>557</v>
      </c>
      <c r="D296" s="163" t="s">
        <v>138</v>
      </c>
      <c r="E296" s="164" t="s">
        <v>988</v>
      </c>
      <c r="F296" s="165" t="s">
        <v>989</v>
      </c>
      <c r="G296" s="166" t="s">
        <v>215</v>
      </c>
      <c r="H296" s="167">
        <v>3</v>
      </c>
      <c r="I296" s="168"/>
      <c r="J296" s="169">
        <f>ROUND(I296*H296,2)</f>
        <v>0</v>
      </c>
      <c r="K296" s="170"/>
      <c r="L296" s="34"/>
      <c r="M296" s="171" t="s">
        <v>1</v>
      </c>
      <c r="N296" s="172" t="s">
        <v>43</v>
      </c>
      <c r="O296" s="59"/>
      <c r="P296" s="173">
        <f>O296*H296</f>
        <v>0</v>
      </c>
      <c r="Q296" s="173">
        <v>2.8539999999999999E-2</v>
      </c>
      <c r="R296" s="173">
        <f>Q296*H296</f>
        <v>8.5620000000000002E-2</v>
      </c>
      <c r="S296" s="173">
        <v>0</v>
      </c>
      <c r="T296" s="174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5" t="s">
        <v>142</v>
      </c>
      <c r="AT296" s="175" t="s">
        <v>138</v>
      </c>
      <c r="AU296" s="175" t="s">
        <v>89</v>
      </c>
      <c r="AY296" s="18" t="s">
        <v>136</v>
      </c>
      <c r="BE296" s="176">
        <f>IF(N296="základní",J296,0)</f>
        <v>0</v>
      </c>
      <c r="BF296" s="176">
        <f>IF(N296="snížená",J296,0)</f>
        <v>0</v>
      </c>
      <c r="BG296" s="176">
        <f>IF(N296="zákl. přenesená",J296,0)</f>
        <v>0</v>
      </c>
      <c r="BH296" s="176">
        <f>IF(N296="sníž. přenesená",J296,0)</f>
        <v>0</v>
      </c>
      <c r="BI296" s="176">
        <f>IF(N296="nulová",J296,0)</f>
        <v>0</v>
      </c>
      <c r="BJ296" s="18" t="s">
        <v>86</v>
      </c>
      <c r="BK296" s="176">
        <f>ROUND(I296*H296,2)</f>
        <v>0</v>
      </c>
      <c r="BL296" s="18" t="s">
        <v>142</v>
      </c>
      <c r="BM296" s="175" t="s">
        <v>1675</v>
      </c>
    </row>
    <row r="297" spans="1:65" s="2" customFormat="1" ht="10.199999999999999">
      <c r="A297" s="33"/>
      <c r="B297" s="34"/>
      <c r="C297" s="33"/>
      <c r="D297" s="177" t="s">
        <v>144</v>
      </c>
      <c r="E297" s="33"/>
      <c r="F297" s="178" t="s">
        <v>989</v>
      </c>
      <c r="G297" s="33"/>
      <c r="H297" s="33"/>
      <c r="I297" s="97"/>
      <c r="J297" s="33"/>
      <c r="K297" s="33"/>
      <c r="L297" s="34"/>
      <c r="M297" s="179"/>
      <c r="N297" s="180"/>
      <c r="O297" s="59"/>
      <c r="P297" s="59"/>
      <c r="Q297" s="59"/>
      <c r="R297" s="59"/>
      <c r="S297" s="59"/>
      <c r="T297" s="60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8" t="s">
        <v>144</v>
      </c>
      <c r="AU297" s="18" t="s">
        <v>89</v>
      </c>
    </row>
    <row r="298" spans="1:65" s="13" customFormat="1" ht="10.199999999999999">
      <c r="B298" s="181"/>
      <c r="D298" s="177" t="s">
        <v>146</v>
      </c>
      <c r="E298" s="182" t="s">
        <v>1</v>
      </c>
      <c r="F298" s="183" t="s">
        <v>1648</v>
      </c>
      <c r="H298" s="182" t="s">
        <v>1</v>
      </c>
      <c r="I298" s="184"/>
      <c r="L298" s="181"/>
      <c r="M298" s="185"/>
      <c r="N298" s="186"/>
      <c r="O298" s="186"/>
      <c r="P298" s="186"/>
      <c r="Q298" s="186"/>
      <c r="R298" s="186"/>
      <c r="S298" s="186"/>
      <c r="T298" s="187"/>
      <c r="AT298" s="182" t="s">
        <v>146</v>
      </c>
      <c r="AU298" s="182" t="s">
        <v>89</v>
      </c>
      <c r="AV298" s="13" t="s">
        <v>86</v>
      </c>
      <c r="AW298" s="13" t="s">
        <v>33</v>
      </c>
      <c r="AX298" s="13" t="s">
        <v>78</v>
      </c>
      <c r="AY298" s="182" t="s">
        <v>136</v>
      </c>
    </row>
    <row r="299" spans="1:65" s="14" customFormat="1" ht="10.199999999999999">
      <c r="B299" s="188"/>
      <c r="D299" s="177" t="s">
        <v>146</v>
      </c>
      <c r="E299" s="189" t="s">
        <v>1</v>
      </c>
      <c r="F299" s="190" t="s">
        <v>633</v>
      </c>
      <c r="H299" s="191">
        <v>3</v>
      </c>
      <c r="I299" s="192"/>
      <c r="L299" s="188"/>
      <c r="M299" s="193"/>
      <c r="N299" s="194"/>
      <c r="O299" s="194"/>
      <c r="P299" s="194"/>
      <c r="Q299" s="194"/>
      <c r="R299" s="194"/>
      <c r="S299" s="194"/>
      <c r="T299" s="195"/>
      <c r="AT299" s="189" t="s">
        <v>146</v>
      </c>
      <c r="AU299" s="189" t="s">
        <v>89</v>
      </c>
      <c r="AV299" s="14" t="s">
        <v>89</v>
      </c>
      <c r="AW299" s="14" t="s">
        <v>33</v>
      </c>
      <c r="AX299" s="14" t="s">
        <v>78</v>
      </c>
      <c r="AY299" s="189" t="s">
        <v>136</v>
      </c>
    </row>
    <row r="300" spans="1:65" s="15" customFormat="1" ht="10.199999999999999">
      <c r="B300" s="196"/>
      <c r="D300" s="177" t="s">
        <v>146</v>
      </c>
      <c r="E300" s="197" t="s">
        <v>1</v>
      </c>
      <c r="F300" s="198" t="s">
        <v>149</v>
      </c>
      <c r="H300" s="199">
        <v>3</v>
      </c>
      <c r="I300" s="200"/>
      <c r="L300" s="196"/>
      <c r="M300" s="201"/>
      <c r="N300" s="202"/>
      <c r="O300" s="202"/>
      <c r="P300" s="202"/>
      <c r="Q300" s="202"/>
      <c r="R300" s="202"/>
      <c r="S300" s="202"/>
      <c r="T300" s="203"/>
      <c r="AT300" s="197" t="s">
        <v>146</v>
      </c>
      <c r="AU300" s="197" t="s">
        <v>89</v>
      </c>
      <c r="AV300" s="15" t="s">
        <v>142</v>
      </c>
      <c r="AW300" s="15" t="s">
        <v>33</v>
      </c>
      <c r="AX300" s="15" t="s">
        <v>86</v>
      </c>
      <c r="AY300" s="197" t="s">
        <v>136</v>
      </c>
    </row>
    <row r="301" spans="1:65" s="2" customFormat="1" ht="16.5" customHeight="1">
      <c r="A301" s="33"/>
      <c r="B301" s="162"/>
      <c r="C301" s="212" t="s">
        <v>564</v>
      </c>
      <c r="D301" s="212" t="s">
        <v>517</v>
      </c>
      <c r="E301" s="213" t="s">
        <v>1676</v>
      </c>
      <c r="F301" s="214" t="s">
        <v>1677</v>
      </c>
      <c r="G301" s="215" t="s">
        <v>215</v>
      </c>
      <c r="H301" s="216">
        <v>3</v>
      </c>
      <c r="I301" s="217"/>
      <c r="J301" s="218">
        <f>ROUND(I301*H301,2)</f>
        <v>0</v>
      </c>
      <c r="K301" s="219"/>
      <c r="L301" s="220"/>
      <c r="M301" s="221" t="s">
        <v>1</v>
      </c>
      <c r="N301" s="222" t="s">
        <v>43</v>
      </c>
      <c r="O301" s="59"/>
      <c r="P301" s="173">
        <f>O301*H301</f>
        <v>0</v>
      </c>
      <c r="Q301" s="173">
        <v>1.6</v>
      </c>
      <c r="R301" s="173">
        <f>Q301*H301</f>
        <v>4.8000000000000007</v>
      </c>
      <c r="S301" s="173">
        <v>0</v>
      </c>
      <c r="T301" s="174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5" t="s">
        <v>204</v>
      </c>
      <c r="AT301" s="175" t="s">
        <v>517</v>
      </c>
      <c r="AU301" s="175" t="s">
        <v>89</v>
      </c>
      <c r="AY301" s="18" t="s">
        <v>136</v>
      </c>
      <c r="BE301" s="176">
        <f>IF(N301="základní",J301,0)</f>
        <v>0</v>
      </c>
      <c r="BF301" s="176">
        <f>IF(N301="snížená",J301,0)</f>
        <v>0</v>
      </c>
      <c r="BG301" s="176">
        <f>IF(N301="zákl. přenesená",J301,0)</f>
        <v>0</v>
      </c>
      <c r="BH301" s="176">
        <f>IF(N301="sníž. přenesená",J301,0)</f>
        <v>0</v>
      </c>
      <c r="BI301" s="176">
        <f>IF(N301="nulová",J301,0)</f>
        <v>0</v>
      </c>
      <c r="BJ301" s="18" t="s">
        <v>86</v>
      </c>
      <c r="BK301" s="176">
        <f>ROUND(I301*H301,2)</f>
        <v>0</v>
      </c>
      <c r="BL301" s="18" t="s">
        <v>142</v>
      </c>
      <c r="BM301" s="175" t="s">
        <v>1678</v>
      </c>
    </row>
    <row r="302" spans="1:65" s="2" customFormat="1" ht="10.199999999999999">
      <c r="A302" s="33"/>
      <c r="B302" s="34"/>
      <c r="C302" s="33"/>
      <c r="D302" s="177" t="s">
        <v>144</v>
      </c>
      <c r="E302" s="33"/>
      <c r="F302" s="178" t="s">
        <v>1677</v>
      </c>
      <c r="G302" s="33"/>
      <c r="H302" s="33"/>
      <c r="I302" s="97"/>
      <c r="J302" s="33"/>
      <c r="K302" s="33"/>
      <c r="L302" s="34"/>
      <c r="M302" s="179"/>
      <c r="N302" s="180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8" t="s">
        <v>144</v>
      </c>
      <c r="AU302" s="18" t="s">
        <v>89</v>
      </c>
    </row>
    <row r="303" spans="1:65" s="13" customFormat="1" ht="10.199999999999999">
      <c r="B303" s="181"/>
      <c r="D303" s="177" t="s">
        <v>146</v>
      </c>
      <c r="E303" s="182" t="s">
        <v>1</v>
      </c>
      <c r="F303" s="183" t="s">
        <v>1648</v>
      </c>
      <c r="H303" s="182" t="s">
        <v>1</v>
      </c>
      <c r="I303" s="184"/>
      <c r="L303" s="181"/>
      <c r="M303" s="185"/>
      <c r="N303" s="186"/>
      <c r="O303" s="186"/>
      <c r="P303" s="186"/>
      <c r="Q303" s="186"/>
      <c r="R303" s="186"/>
      <c r="S303" s="186"/>
      <c r="T303" s="187"/>
      <c r="AT303" s="182" t="s">
        <v>146</v>
      </c>
      <c r="AU303" s="182" t="s">
        <v>89</v>
      </c>
      <c r="AV303" s="13" t="s">
        <v>86</v>
      </c>
      <c r="AW303" s="13" t="s">
        <v>33</v>
      </c>
      <c r="AX303" s="13" t="s">
        <v>78</v>
      </c>
      <c r="AY303" s="182" t="s">
        <v>136</v>
      </c>
    </row>
    <row r="304" spans="1:65" s="14" customFormat="1" ht="10.199999999999999">
      <c r="B304" s="188"/>
      <c r="D304" s="177" t="s">
        <v>146</v>
      </c>
      <c r="E304" s="189" t="s">
        <v>1</v>
      </c>
      <c r="F304" s="190" t="s">
        <v>633</v>
      </c>
      <c r="H304" s="191">
        <v>3</v>
      </c>
      <c r="I304" s="192"/>
      <c r="L304" s="188"/>
      <c r="M304" s="193"/>
      <c r="N304" s="194"/>
      <c r="O304" s="194"/>
      <c r="P304" s="194"/>
      <c r="Q304" s="194"/>
      <c r="R304" s="194"/>
      <c r="S304" s="194"/>
      <c r="T304" s="195"/>
      <c r="AT304" s="189" t="s">
        <v>146</v>
      </c>
      <c r="AU304" s="189" t="s">
        <v>89</v>
      </c>
      <c r="AV304" s="14" t="s">
        <v>89</v>
      </c>
      <c r="AW304" s="14" t="s">
        <v>33</v>
      </c>
      <c r="AX304" s="14" t="s">
        <v>78</v>
      </c>
      <c r="AY304" s="189" t="s">
        <v>136</v>
      </c>
    </row>
    <row r="305" spans="1:65" s="15" customFormat="1" ht="10.199999999999999">
      <c r="B305" s="196"/>
      <c r="D305" s="177" t="s">
        <v>146</v>
      </c>
      <c r="E305" s="197" t="s">
        <v>1</v>
      </c>
      <c r="F305" s="198" t="s">
        <v>149</v>
      </c>
      <c r="H305" s="199">
        <v>3</v>
      </c>
      <c r="I305" s="200"/>
      <c r="L305" s="196"/>
      <c r="M305" s="201"/>
      <c r="N305" s="202"/>
      <c r="O305" s="202"/>
      <c r="P305" s="202"/>
      <c r="Q305" s="202"/>
      <c r="R305" s="202"/>
      <c r="S305" s="202"/>
      <c r="T305" s="203"/>
      <c r="AT305" s="197" t="s">
        <v>146</v>
      </c>
      <c r="AU305" s="197" t="s">
        <v>89</v>
      </c>
      <c r="AV305" s="15" t="s">
        <v>142</v>
      </c>
      <c r="AW305" s="15" t="s">
        <v>33</v>
      </c>
      <c r="AX305" s="15" t="s">
        <v>86</v>
      </c>
      <c r="AY305" s="197" t="s">
        <v>136</v>
      </c>
    </row>
    <row r="306" spans="1:65" s="2" customFormat="1" ht="16.5" customHeight="1">
      <c r="A306" s="33"/>
      <c r="B306" s="162"/>
      <c r="C306" s="212" t="s">
        <v>571</v>
      </c>
      <c r="D306" s="212" t="s">
        <v>517</v>
      </c>
      <c r="E306" s="213" t="s">
        <v>974</v>
      </c>
      <c r="F306" s="214" t="s">
        <v>975</v>
      </c>
      <c r="G306" s="215" t="s">
        <v>215</v>
      </c>
      <c r="H306" s="216">
        <v>14</v>
      </c>
      <c r="I306" s="217"/>
      <c r="J306" s="218">
        <f>ROUND(I306*H306,2)</f>
        <v>0</v>
      </c>
      <c r="K306" s="219"/>
      <c r="L306" s="220"/>
      <c r="M306" s="221" t="s">
        <v>1</v>
      </c>
      <c r="N306" s="222" t="s">
        <v>43</v>
      </c>
      <c r="O306" s="59"/>
      <c r="P306" s="173">
        <f>O306*H306</f>
        <v>0</v>
      </c>
      <c r="Q306" s="173">
        <v>2E-3</v>
      </c>
      <c r="R306" s="173">
        <f>Q306*H306</f>
        <v>2.8000000000000001E-2</v>
      </c>
      <c r="S306" s="173">
        <v>0</v>
      </c>
      <c r="T306" s="174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5" t="s">
        <v>204</v>
      </c>
      <c r="AT306" s="175" t="s">
        <v>517</v>
      </c>
      <c r="AU306" s="175" t="s">
        <v>89</v>
      </c>
      <c r="AY306" s="18" t="s">
        <v>136</v>
      </c>
      <c r="BE306" s="176">
        <f>IF(N306="základní",J306,0)</f>
        <v>0</v>
      </c>
      <c r="BF306" s="176">
        <f>IF(N306="snížená",J306,0)</f>
        <v>0</v>
      </c>
      <c r="BG306" s="176">
        <f>IF(N306="zákl. přenesená",J306,0)</f>
        <v>0</v>
      </c>
      <c r="BH306" s="176">
        <f>IF(N306="sníž. přenesená",J306,0)</f>
        <v>0</v>
      </c>
      <c r="BI306" s="176">
        <f>IF(N306="nulová",J306,0)</f>
        <v>0</v>
      </c>
      <c r="BJ306" s="18" t="s">
        <v>86</v>
      </c>
      <c r="BK306" s="176">
        <f>ROUND(I306*H306,2)</f>
        <v>0</v>
      </c>
      <c r="BL306" s="18" t="s">
        <v>142</v>
      </c>
      <c r="BM306" s="175" t="s">
        <v>1679</v>
      </c>
    </row>
    <row r="307" spans="1:65" s="2" customFormat="1" ht="10.199999999999999">
      <c r="A307" s="33"/>
      <c r="B307" s="34"/>
      <c r="C307" s="33"/>
      <c r="D307" s="177" t="s">
        <v>144</v>
      </c>
      <c r="E307" s="33"/>
      <c r="F307" s="178" t="s">
        <v>975</v>
      </c>
      <c r="G307" s="33"/>
      <c r="H307" s="33"/>
      <c r="I307" s="97"/>
      <c r="J307" s="33"/>
      <c r="K307" s="33"/>
      <c r="L307" s="34"/>
      <c r="M307" s="179"/>
      <c r="N307" s="180"/>
      <c r="O307" s="59"/>
      <c r="P307" s="59"/>
      <c r="Q307" s="59"/>
      <c r="R307" s="59"/>
      <c r="S307" s="59"/>
      <c r="T307" s="60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8" t="s">
        <v>144</v>
      </c>
      <c r="AU307" s="18" t="s">
        <v>89</v>
      </c>
    </row>
    <row r="308" spans="1:65" s="14" customFormat="1" ht="10.199999999999999">
      <c r="B308" s="188"/>
      <c r="D308" s="177" t="s">
        <v>146</v>
      </c>
      <c r="E308" s="189" t="s">
        <v>1</v>
      </c>
      <c r="F308" s="190" t="s">
        <v>1680</v>
      </c>
      <c r="H308" s="191">
        <v>14</v>
      </c>
      <c r="I308" s="192"/>
      <c r="L308" s="188"/>
      <c r="M308" s="193"/>
      <c r="N308" s="194"/>
      <c r="O308" s="194"/>
      <c r="P308" s="194"/>
      <c r="Q308" s="194"/>
      <c r="R308" s="194"/>
      <c r="S308" s="194"/>
      <c r="T308" s="195"/>
      <c r="AT308" s="189" t="s">
        <v>146</v>
      </c>
      <c r="AU308" s="189" t="s">
        <v>89</v>
      </c>
      <c r="AV308" s="14" t="s">
        <v>89</v>
      </c>
      <c r="AW308" s="14" t="s">
        <v>33</v>
      </c>
      <c r="AX308" s="14" t="s">
        <v>78</v>
      </c>
      <c r="AY308" s="189" t="s">
        <v>136</v>
      </c>
    </row>
    <row r="309" spans="1:65" s="15" customFormat="1" ht="10.199999999999999">
      <c r="B309" s="196"/>
      <c r="D309" s="177" t="s">
        <v>146</v>
      </c>
      <c r="E309" s="197" t="s">
        <v>1</v>
      </c>
      <c r="F309" s="198" t="s">
        <v>149</v>
      </c>
      <c r="H309" s="199">
        <v>14</v>
      </c>
      <c r="I309" s="200"/>
      <c r="L309" s="196"/>
      <c r="M309" s="201"/>
      <c r="N309" s="202"/>
      <c r="O309" s="202"/>
      <c r="P309" s="202"/>
      <c r="Q309" s="202"/>
      <c r="R309" s="202"/>
      <c r="S309" s="202"/>
      <c r="T309" s="203"/>
      <c r="AT309" s="197" t="s">
        <v>146</v>
      </c>
      <c r="AU309" s="197" t="s">
        <v>89</v>
      </c>
      <c r="AV309" s="15" t="s">
        <v>142</v>
      </c>
      <c r="AW309" s="15" t="s">
        <v>33</v>
      </c>
      <c r="AX309" s="15" t="s">
        <v>86</v>
      </c>
      <c r="AY309" s="197" t="s">
        <v>136</v>
      </c>
    </row>
    <row r="310" spans="1:65" s="2" customFormat="1" ht="16.5" customHeight="1">
      <c r="A310" s="33"/>
      <c r="B310" s="162"/>
      <c r="C310" s="163" t="s">
        <v>579</v>
      </c>
      <c r="D310" s="163" t="s">
        <v>138</v>
      </c>
      <c r="E310" s="164" t="s">
        <v>1036</v>
      </c>
      <c r="F310" s="165" t="s">
        <v>1037</v>
      </c>
      <c r="G310" s="166" t="s">
        <v>215</v>
      </c>
      <c r="H310" s="167">
        <v>3</v>
      </c>
      <c r="I310" s="168"/>
      <c r="J310" s="169">
        <f>ROUND(I310*H310,2)</f>
        <v>0</v>
      </c>
      <c r="K310" s="170"/>
      <c r="L310" s="34"/>
      <c r="M310" s="171" t="s">
        <v>1</v>
      </c>
      <c r="N310" s="172" t="s">
        <v>43</v>
      </c>
      <c r="O310" s="59"/>
      <c r="P310" s="173">
        <f>O310*H310</f>
        <v>0</v>
      </c>
      <c r="Q310" s="173">
        <v>0.21734000000000001</v>
      </c>
      <c r="R310" s="173">
        <f>Q310*H310</f>
        <v>0.65202000000000004</v>
      </c>
      <c r="S310" s="173">
        <v>0</v>
      </c>
      <c r="T310" s="174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5" t="s">
        <v>142</v>
      </c>
      <c r="AT310" s="175" t="s">
        <v>138</v>
      </c>
      <c r="AU310" s="175" t="s">
        <v>89</v>
      </c>
      <c r="AY310" s="18" t="s">
        <v>136</v>
      </c>
      <c r="BE310" s="176">
        <f>IF(N310="základní",J310,0)</f>
        <v>0</v>
      </c>
      <c r="BF310" s="176">
        <f>IF(N310="snížená",J310,0)</f>
        <v>0</v>
      </c>
      <c r="BG310" s="176">
        <f>IF(N310="zákl. přenesená",J310,0)</f>
        <v>0</v>
      </c>
      <c r="BH310" s="176">
        <f>IF(N310="sníž. přenesená",J310,0)</f>
        <v>0</v>
      </c>
      <c r="BI310" s="176">
        <f>IF(N310="nulová",J310,0)</f>
        <v>0</v>
      </c>
      <c r="BJ310" s="18" t="s">
        <v>86</v>
      </c>
      <c r="BK310" s="176">
        <f>ROUND(I310*H310,2)</f>
        <v>0</v>
      </c>
      <c r="BL310" s="18" t="s">
        <v>142</v>
      </c>
      <c r="BM310" s="175" t="s">
        <v>1681</v>
      </c>
    </row>
    <row r="311" spans="1:65" s="2" customFormat="1" ht="10.199999999999999">
      <c r="A311" s="33"/>
      <c r="B311" s="34"/>
      <c r="C311" s="33"/>
      <c r="D311" s="177" t="s">
        <v>144</v>
      </c>
      <c r="E311" s="33"/>
      <c r="F311" s="178" t="s">
        <v>1039</v>
      </c>
      <c r="G311" s="33"/>
      <c r="H311" s="33"/>
      <c r="I311" s="97"/>
      <c r="J311" s="33"/>
      <c r="K311" s="33"/>
      <c r="L311" s="34"/>
      <c r="M311" s="179"/>
      <c r="N311" s="180"/>
      <c r="O311" s="59"/>
      <c r="P311" s="59"/>
      <c r="Q311" s="59"/>
      <c r="R311" s="59"/>
      <c r="S311" s="59"/>
      <c r="T311" s="60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8" t="s">
        <v>144</v>
      </c>
      <c r="AU311" s="18" t="s">
        <v>89</v>
      </c>
    </row>
    <row r="312" spans="1:65" s="13" customFormat="1" ht="10.199999999999999">
      <c r="B312" s="181"/>
      <c r="D312" s="177" t="s">
        <v>146</v>
      </c>
      <c r="E312" s="182" t="s">
        <v>1</v>
      </c>
      <c r="F312" s="183" t="s">
        <v>1648</v>
      </c>
      <c r="H312" s="182" t="s">
        <v>1</v>
      </c>
      <c r="I312" s="184"/>
      <c r="L312" s="181"/>
      <c r="M312" s="185"/>
      <c r="N312" s="186"/>
      <c r="O312" s="186"/>
      <c r="P312" s="186"/>
      <c r="Q312" s="186"/>
      <c r="R312" s="186"/>
      <c r="S312" s="186"/>
      <c r="T312" s="187"/>
      <c r="AT312" s="182" t="s">
        <v>146</v>
      </c>
      <c r="AU312" s="182" t="s">
        <v>89</v>
      </c>
      <c r="AV312" s="13" t="s">
        <v>86</v>
      </c>
      <c r="AW312" s="13" t="s">
        <v>33</v>
      </c>
      <c r="AX312" s="13" t="s">
        <v>78</v>
      </c>
      <c r="AY312" s="182" t="s">
        <v>136</v>
      </c>
    </row>
    <row r="313" spans="1:65" s="14" customFormat="1" ht="10.199999999999999">
      <c r="B313" s="188"/>
      <c r="D313" s="177" t="s">
        <v>146</v>
      </c>
      <c r="E313" s="189" t="s">
        <v>1</v>
      </c>
      <c r="F313" s="190" t="s">
        <v>633</v>
      </c>
      <c r="H313" s="191">
        <v>3</v>
      </c>
      <c r="I313" s="192"/>
      <c r="L313" s="188"/>
      <c r="M313" s="193"/>
      <c r="N313" s="194"/>
      <c r="O313" s="194"/>
      <c r="P313" s="194"/>
      <c r="Q313" s="194"/>
      <c r="R313" s="194"/>
      <c r="S313" s="194"/>
      <c r="T313" s="195"/>
      <c r="AT313" s="189" t="s">
        <v>146</v>
      </c>
      <c r="AU313" s="189" t="s">
        <v>89</v>
      </c>
      <c r="AV313" s="14" t="s">
        <v>89</v>
      </c>
      <c r="AW313" s="14" t="s">
        <v>33</v>
      </c>
      <c r="AX313" s="14" t="s">
        <v>78</v>
      </c>
      <c r="AY313" s="189" t="s">
        <v>136</v>
      </c>
    </row>
    <row r="314" spans="1:65" s="15" customFormat="1" ht="10.199999999999999">
      <c r="B314" s="196"/>
      <c r="D314" s="177" t="s">
        <v>146</v>
      </c>
      <c r="E314" s="197" t="s">
        <v>1</v>
      </c>
      <c r="F314" s="198" t="s">
        <v>149</v>
      </c>
      <c r="H314" s="199">
        <v>3</v>
      </c>
      <c r="I314" s="200"/>
      <c r="L314" s="196"/>
      <c r="M314" s="201"/>
      <c r="N314" s="202"/>
      <c r="O314" s="202"/>
      <c r="P314" s="202"/>
      <c r="Q314" s="202"/>
      <c r="R314" s="202"/>
      <c r="S314" s="202"/>
      <c r="T314" s="203"/>
      <c r="AT314" s="197" t="s">
        <v>146</v>
      </c>
      <c r="AU314" s="197" t="s">
        <v>89</v>
      </c>
      <c r="AV314" s="15" t="s">
        <v>142</v>
      </c>
      <c r="AW314" s="15" t="s">
        <v>33</v>
      </c>
      <c r="AX314" s="15" t="s">
        <v>86</v>
      </c>
      <c r="AY314" s="197" t="s">
        <v>136</v>
      </c>
    </row>
    <row r="315" spans="1:65" s="2" customFormat="1" ht="21.75" customHeight="1">
      <c r="A315" s="33"/>
      <c r="B315" s="162"/>
      <c r="C315" s="212" t="s">
        <v>584</v>
      </c>
      <c r="D315" s="212" t="s">
        <v>517</v>
      </c>
      <c r="E315" s="213" t="s">
        <v>1682</v>
      </c>
      <c r="F315" s="214" t="s">
        <v>1683</v>
      </c>
      <c r="G315" s="215" t="s">
        <v>215</v>
      </c>
      <c r="H315" s="216">
        <v>3</v>
      </c>
      <c r="I315" s="217"/>
      <c r="J315" s="218">
        <f>ROUND(I315*H315,2)</f>
        <v>0</v>
      </c>
      <c r="K315" s="219"/>
      <c r="L315" s="220"/>
      <c r="M315" s="221" t="s">
        <v>1</v>
      </c>
      <c r="N315" s="222" t="s">
        <v>43</v>
      </c>
      <c r="O315" s="59"/>
      <c r="P315" s="173">
        <f>O315*H315</f>
        <v>0</v>
      </c>
      <c r="Q315" s="173">
        <v>7.9000000000000001E-2</v>
      </c>
      <c r="R315" s="173">
        <f>Q315*H315</f>
        <v>0.23699999999999999</v>
      </c>
      <c r="S315" s="173">
        <v>0</v>
      </c>
      <c r="T315" s="174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5" t="s">
        <v>204</v>
      </c>
      <c r="AT315" s="175" t="s">
        <v>517</v>
      </c>
      <c r="AU315" s="175" t="s">
        <v>89</v>
      </c>
      <c r="AY315" s="18" t="s">
        <v>136</v>
      </c>
      <c r="BE315" s="176">
        <f>IF(N315="základní",J315,0)</f>
        <v>0</v>
      </c>
      <c r="BF315" s="176">
        <f>IF(N315="snížená",J315,0)</f>
        <v>0</v>
      </c>
      <c r="BG315" s="176">
        <f>IF(N315="zákl. přenesená",J315,0)</f>
        <v>0</v>
      </c>
      <c r="BH315" s="176">
        <f>IF(N315="sníž. přenesená",J315,0)</f>
        <v>0</v>
      </c>
      <c r="BI315" s="176">
        <f>IF(N315="nulová",J315,0)</f>
        <v>0</v>
      </c>
      <c r="BJ315" s="18" t="s">
        <v>86</v>
      </c>
      <c r="BK315" s="176">
        <f>ROUND(I315*H315,2)</f>
        <v>0</v>
      </c>
      <c r="BL315" s="18" t="s">
        <v>142</v>
      </c>
      <c r="BM315" s="175" t="s">
        <v>1684</v>
      </c>
    </row>
    <row r="316" spans="1:65" s="2" customFormat="1" ht="10.199999999999999">
      <c r="A316" s="33"/>
      <c r="B316" s="34"/>
      <c r="C316" s="33"/>
      <c r="D316" s="177" t="s">
        <v>144</v>
      </c>
      <c r="E316" s="33"/>
      <c r="F316" s="178" t="s">
        <v>1685</v>
      </c>
      <c r="G316" s="33"/>
      <c r="H316" s="33"/>
      <c r="I316" s="97"/>
      <c r="J316" s="33"/>
      <c r="K316" s="33"/>
      <c r="L316" s="34"/>
      <c r="M316" s="179"/>
      <c r="N316" s="180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8" t="s">
        <v>144</v>
      </c>
      <c r="AU316" s="18" t="s">
        <v>89</v>
      </c>
    </row>
    <row r="317" spans="1:65" s="13" customFormat="1" ht="10.199999999999999">
      <c r="B317" s="181"/>
      <c r="D317" s="177" t="s">
        <v>146</v>
      </c>
      <c r="E317" s="182" t="s">
        <v>1</v>
      </c>
      <c r="F317" s="183" t="s">
        <v>1648</v>
      </c>
      <c r="H317" s="182" t="s">
        <v>1</v>
      </c>
      <c r="I317" s="184"/>
      <c r="L317" s="181"/>
      <c r="M317" s="185"/>
      <c r="N317" s="186"/>
      <c r="O317" s="186"/>
      <c r="P317" s="186"/>
      <c r="Q317" s="186"/>
      <c r="R317" s="186"/>
      <c r="S317" s="186"/>
      <c r="T317" s="187"/>
      <c r="AT317" s="182" t="s">
        <v>146</v>
      </c>
      <c r="AU317" s="182" t="s">
        <v>89</v>
      </c>
      <c r="AV317" s="13" t="s">
        <v>86</v>
      </c>
      <c r="AW317" s="13" t="s">
        <v>33</v>
      </c>
      <c r="AX317" s="13" t="s">
        <v>78</v>
      </c>
      <c r="AY317" s="182" t="s">
        <v>136</v>
      </c>
    </row>
    <row r="318" spans="1:65" s="14" customFormat="1" ht="10.199999999999999">
      <c r="B318" s="188"/>
      <c r="D318" s="177" t="s">
        <v>146</v>
      </c>
      <c r="E318" s="189" t="s">
        <v>1</v>
      </c>
      <c r="F318" s="190" t="s">
        <v>633</v>
      </c>
      <c r="H318" s="191">
        <v>3</v>
      </c>
      <c r="I318" s="192"/>
      <c r="L318" s="188"/>
      <c r="M318" s="193"/>
      <c r="N318" s="194"/>
      <c r="O318" s="194"/>
      <c r="P318" s="194"/>
      <c r="Q318" s="194"/>
      <c r="R318" s="194"/>
      <c r="S318" s="194"/>
      <c r="T318" s="195"/>
      <c r="AT318" s="189" t="s">
        <v>146</v>
      </c>
      <c r="AU318" s="189" t="s">
        <v>89</v>
      </c>
      <c r="AV318" s="14" t="s">
        <v>89</v>
      </c>
      <c r="AW318" s="14" t="s">
        <v>33</v>
      </c>
      <c r="AX318" s="14" t="s">
        <v>78</v>
      </c>
      <c r="AY318" s="189" t="s">
        <v>136</v>
      </c>
    </row>
    <row r="319" spans="1:65" s="15" customFormat="1" ht="10.199999999999999">
      <c r="B319" s="196"/>
      <c r="D319" s="177" t="s">
        <v>146</v>
      </c>
      <c r="E319" s="197" t="s">
        <v>1</v>
      </c>
      <c r="F319" s="198" t="s">
        <v>149</v>
      </c>
      <c r="H319" s="199">
        <v>3</v>
      </c>
      <c r="I319" s="200"/>
      <c r="L319" s="196"/>
      <c r="M319" s="201"/>
      <c r="N319" s="202"/>
      <c r="O319" s="202"/>
      <c r="P319" s="202"/>
      <c r="Q319" s="202"/>
      <c r="R319" s="202"/>
      <c r="S319" s="202"/>
      <c r="T319" s="203"/>
      <c r="AT319" s="197" t="s">
        <v>146</v>
      </c>
      <c r="AU319" s="197" t="s">
        <v>89</v>
      </c>
      <c r="AV319" s="15" t="s">
        <v>142</v>
      </c>
      <c r="AW319" s="15" t="s">
        <v>33</v>
      </c>
      <c r="AX319" s="15" t="s">
        <v>86</v>
      </c>
      <c r="AY319" s="197" t="s">
        <v>136</v>
      </c>
    </row>
    <row r="320" spans="1:65" s="2" customFormat="1" ht="16.5" customHeight="1">
      <c r="A320" s="33"/>
      <c r="B320" s="162"/>
      <c r="C320" s="163" t="s">
        <v>591</v>
      </c>
      <c r="D320" s="163" t="s">
        <v>138</v>
      </c>
      <c r="E320" s="164" t="s">
        <v>1054</v>
      </c>
      <c r="F320" s="165" t="s">
        <v>1055</v>
      </c>
      <c r="G320" s="166" t="s">
        <v>170</v>
      </c>
      <c r="H320" s="167">
        <v>16.3</v>
      </c>
      <c r="I320" s="168"/>
      <c r="J320" s="169">
        <f>ROUND(I320*H320,2)</f>
        <v>0</v>
      </c>
      <c r="K320" s="170"/>
      <c r="L320" s="34"/>
      <c r="M320" s="171" t="s">
        <v>1</v>
      </c>
      <c r="N320" s="172" t="s">
        <v>43</v>
      </c>
      <c r="O320" s="59"/>
      <c r="P320" s="173">
        <f>O320*H320</f>
        <v>0</v>
      </c>
      <c r="Q320" s="173">
        <v>9.0000000000000006E-5</v>
      </c>
      <c r="R320" s="173">
        <f>Q320*H320</f>
        <v>1.4670000000000002E-3</v>
      </c>
      <c r="S320" s="173">
        <v>0</v>
      </c>
      <c r="T320" s="174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5" t="s">
        <v>142</v>
      </c>
      <c r="AT320" s="175" t="s">
        <v>138</v>
      </c>
      <c r="AU320" s="175" t="s">
        <v>89</v>
      </c>
      <c r="AY320" s="18" t="s">
        <v>136</v>
      </c>
      <c r="BE320" s="176">
        <f>IF(N320="základní",J320,0)</f>
        <v>0</v>
      </c>
      <c r="BF320" s="176">
        <f>IF(N320="snížená",J320,0)</f>
        <v>0</v>
      </c>
      <c r="BG320" s="176">
        <f>IF(N320="zákl. přenesená",J320,0)</f>
        <v>0</v>
      </c>
      <c r="BH320" s="176">
        <f>IF(N320="sníž. přenesená",J320,0)</f>
        <v>0</v>
      </c>
      <c r="BI320" s="176">
        <f>IF(N320="nulová",J320,0)</f>
        <v>0</v>
      </c>
      <c r="BJ320" s="18" t="s">
        <v>86</v>
      </c>
      <c r="BK320" s="176">
        <f>ROUND(I320*H320,2)</f>
        <v>0</v>
      </c>
      <c r="BL320" s="18" t="s">
        <v>142</v>
      </c>
      <c r="BM320" s="175" t="s">
        <v>1686</v>
      </c>
    </row>
    <row r="321" spans="1:65" s="2" customFormat="1" ht="10.199999999999999">
      <c r="A321" s="33"/>
      <c r="B321" s="34"/>
      <c r="C321" s="33"/>
      <c r="D321" s="177" t="s">
        <v>144</v>
      </c>
      <c r="E321" s="33"/>
      <c r="F321" s="178" t="s">
        <v>1057</v>
      </c>
      <c r="G321" s="33"/>
      <c r="H321" s="33"/>
      <c r="I321" s="97"/>
      <c r="J321" s="33"/>
      <c r="K321" s="33"/>
      <c r="L321" s="34"/>
      <c r="M321" s="179"/>
      <c r="N321" s="180"/>
      <c r="O321" s="59"/>
      <c r="P321" s="59"/>
      <c r="Q321" s="59"/>
      <c r="R321" s="59"/>
      <c r="S321" s="59"/>
      <c r="T321" s="60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8" t="s">
        <v>144</v>
      </c>
      <c r="AU321" s="18" t="s">
        <v>89</v>
      </c>
    </row>
    <row r="322" spans="1:65" s="13" customFormat="1" ht="10.199999999999999">
      <c r="B322" s="181"/>
      <c r="D322" s="177" t="s">
        <v>146</v>
      </c>
      <c r="E322" s="182" t="s">
        <v>1</v>
      </c>
      <c r="F322" s="183" t="s">
        <v>1687</v>
      </c>
      <c r="H322" s="182" t="s">
        <v>1</v>
      </c>
      <c r="I322" s="184"/>
      <c r="L322" s="181"/>
      <c r="M322" s="185"/>
      <c r="N322" s="186"/>
      <c r="O322" s="186"/>
      <c r="P322" s="186"/>
      <c r="Q322" s="186"/>
      <c r="R322" s="186"/>
      <c r="S322" s="186"/>
      <c r="T322" s="187"/>
      <c r="AT322" s="182" t="s">
        <v>146</v>
      </c>
      <c r="AU322" s="182" t="s">
        <v>89</v>
      </c>
      <c r="AV322" s="13" t="s">
        <v>86</v>
      </c>
      <c r="AW322" s="13" t="s">
        <v>33</v>
      </c>
      <c r="AX322" s="13" t="s">
        <v>78</v>
      </c>
      <c r="AY322" s="182" t="s">
        <v>136</v>
      </c>
    </row>
    <row r="323" spans="1:65" s="14" customFormat="1" ht="10.199999999999999">
      <c r="B323" s="188"/>
      <c r="D323" s="177" t="s">
        <v>146</v>
      </c>
      <c r="E323" s="189" t="s">
        <v>1</v>
      </c>
      <c r="F323" s="190" t="s">
        <v>1660</v>
      </c>
      <c r="H323" s="191">
        <v>16.3</v>
      </c>
      <c r="I323" s="192"/>
      <c r="L323" s="188"/>
      <c r="M323" s="193"/>
      <c r="N323" s="194"/>
      <c r="O323" s="194"/>
      <c r="P323" s="194"/>
      <c r="Q323" s="194"/>
      <c r="R323" s="194"/>
      <c r="S323" s="194"/>
      <c r="T323" s="195"/>
      <c r="AT323" s="189" t="s">
        <v>146</v>
      </c>
      <c r="AU323" s="189" t="s">
        <v>89</v>
      </c>
      <c r="AV323" s="14" t="s">
        <v>89</v>
      </c>
      <c r="AW323" s="14" t="s">
        <v>33</v>
      </c>
      <c r="AX323" s="14" t="s">
        <v>78</v>
      </c>
      <c r="AY323" s="189" t="s">
        <v>136</v>
      </c>
    </row>
    <row r="324" spans="1:65" s="15" customFormat="1" ht="10.199999999999999">
      <c r="B324" s="196"/>
      <c r="D324" s="177" t="s">
        <v>146</v>
      </c>
      <c r="E324" s="197" t="s">
        <v>1</v>
      </c>
      <c r="F324" s="198" t="s">
        <v>149</v>
      </c>
      <c r="H324" s="199">
        <v>16.3</v>
      </c>
      <c r="I324" s="200"/>
      <c r="L324" s="196"/>
      <c r="M324" s="201"/>
      <c r="N324" s="202"/>
      <c r="O324" s="202"/>
      <c r="P324" s="202"/>
      <c r="Q324" s="202"/>
      <c r="R324" s="202"/>
      <c r="S324" s="202"/>
      <c r="T324" s="203"/>
      <c r="AT324" s="197" t="s">
        <v>146</v>
      </c>
      <c r="AU324" s="197" t="s">
        <v>89</v>
      </c>
      <c r="AV324" s="15" t="s">
        <v>142</v>
      </c>
      <c r="AW324" s="15" t="s">
        <v>33</v>
      </c>
      <c r="AX324" s="15" t="s">
        <v>86</v>
      </c>
      <c r="AY324" s="197" t="s">
        <v>136</v>
      </c>
    </row>
    <row r="325" spans="1:65" s="12" customFormat="1" ht="22.8" customHeight="1">
      <c r="B325" s="149"/>
      <c r="D325" s="150" t="s">
        <v>77</v>
      </c>
      <c r="E325" s="160" t="s">
        <v>1176</v>
      </c>
      <c r="F325" s="160" t="s">
        <v>1177</v>
      </c>
      <c r="I325" s="152"/>
      <c r="J325" s="161">
        <f>BK325</f>
        <v>0</v>
      </c>
      <c r="L325" s="149"/>
      <c r="M325" s="154"/>
      <c r="N325" s="155"/>
      <c r="O325" s="155"/>
      <c r="P325" s="156">
        <f>SUM(P326:P327)</f>
        <v>0</v>
      </c>
      <c r="Q325" s="155"/>
      <c r="R325" s="156">
        <f>SUM(R326:R327)</f>
        <v>0</v>
      </c>
      <c r="S325" s="155"/>
      <c r="T325" s="157">
        <f>SUM(T326:T327)</f>
        <v>0</v>
      </c>
      <c r="AR325" s="150" t="s">
        <v>86</v>
      </c>
      <c r="AT325" s="158" t="s">
        <v>77</v>
      </c>
      <c r="AU325" s="158" t="s">
        <v>86</v>
      </c>
      <c r="AY325" s="150" t="s">
        <v>136</v>
      </c>
      <c r="BK325" s="159">
        <f>SUM(BK326:BK327)</f>
        <v>0</v>
      </c>
    </row>
    <row r="326" spans="1:65" s="2" customFormat="1" ht="16.5" customHeight="1">
      <c r="A326" s="33"/>
      <c r="B326" s="162"/>
      <c r="C326" s="163" t="s">
        <v>598</v>
      </c>
      <c r="D326" s="163" t="s">
        <v>138</v>
      </c>
      <c r="E326" s="164" t="s">
        <v>1179</v>
      </c>
      <c r="F326" s="165" t="s">
        <v>1180</v>
      </c>
      <c r="G326" s="166" t="s">
        <v>468</v>
      </c>
      <c r="H326" s="167">
        <v>30.901</v>
      </c>
      <c r="I326" s="168"/>
      <c r="J326" s="169">
        <f>ROUND(I326*H326,2)</f>
        <v>0</v>
      </c>
      <c r="K326" s="170"/>
      <c r="L326" s="34"/>
      <c r="M326" s="171" t="s">
        <v>1</v>
      </c>
      <c r="N326" s="172" t="s">
        <v>43</v>
      </c>
      <c r="O326" s="59"/>
      <c r="P326" s="173">
        <f>O326*H326</f>
        <v>0</v>
      </c>
      <c r="Q326" s="173">
        <v>0</v>
      </c>
      <c r="R326" s="173">
        <f>Q326*H326</f>
        <v>0</v>
      </c>
      <c r="S326" s="173">
        <v>0</v>
      </c>
      <c r="T326" s="174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5" t="s">
        <v>142</v>
      </c>
      <c r="AT326" s="175" t="s">
        <v>138</v>
      </c>
      <c r="AU326" s="175" t="s">
        <v>89</v>
      </c>
      <c r="AY326" s="18" t="s">
        <v>136</v>
      </c>
      <c r="BE326" s="176">
        <f>IF(N326="základní",J326,0)</f>
        <v>0</v>
      </c>
      <c r="BF326" s="176">
        <f>IF(N326="snížená",J326,0)</f>
        <v>0</v>
      </c>
      <c r="BG326" s="176">
        <f>IF(N326="zákl. přenesená",J326,0)</f>
        <v>0</v>
      </c>
      <c r="BH326" s="176">
        <f>IF(N326="sníž. přenesená",J326,0)</f>
        <v>0</v>
      </c>
      <c r="BI326" s="176">
        <f>IF(N326="nulová",J326,0)</f>
        <v>0</v>
      </c>
      <c r="BJ326" s="18" t="s">
        <v>86</v>
      </c>
      <c r="BK326" s="176">
        <f>ROUND(I326*H326,2)</f>
        <v>0</v>
      </c>
      <c r="BL326" s="18" t="s">
        <v>142</v>
      </c>
      <c r="BM326" s="175" t="s">
        <v>1688</v>
      </c>
    </row>
    <row r="327" spans="1:65" s="2" customFormat="1" ht="19.2">
      <c r="A327" s="33"/>
      <c r="B327" s="34"/>
      <c r="C327" s="33"/>
      <c r="D327" s="177" t="s">
        <v>144</v>
      </c>
      <c r="E327" s="33"/>
      <c r="F327" s="178" t="s">
        <v>1182</v>
      </c>
      <c r="G327" s="33"/>
      <c r="H327" s="33"/>
      <c r="I327" s="97"/>
      <c r="J327" s="33"/>
      <c r="K327" s="33"/>
      <c r="L327" s="34"/>
      <c r="M327" s="223"/>
      <c r="N327" s="224"/>
      <c r="O327" s="225"/>
      <c r="P327" s="225"/>
      <c r="Q327" s="225"/>
      <c r="R327" s="225"/>
      <c r="S327" s="225"/>
      <c r="T327" s="226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144</v>
      </c>
      <c r="AU327" s="18" t="s">
        <v>89</v>
      </c>
    </row>
    <row r="328" spans="1:65" s="2" customFormat="1" ht="6.9" customHeight="1">
      <c r="A328" s="33"/>
      <c r="B328" s="48"/>
      <c r="C328" s="49"/>
      <c r="D328" s="49"/>
      <c r="E328" s="49"/>
      <c r="F328" s="49"/>
      <c r="G328" s="49"/>
      <c r="H328" s="49"/>
      <c r="I328" s="121"/>
      <c r="J328" s="49"/>
      <c r="K328" s="49"/>
      <c r="L328" s="34"/>
      <c r="M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</row>
  </sheetData>
  <autoFilter ref="C120:K327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74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94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4"/>
      <c r="L2" s="268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8" t="s">
        <v>98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89</v>
      </c>
    </row>
    <row r="4" spans="1:46" s="1" customFormat="1" ht="24.9" customHeight="1">
      <c r="B4" s="21"/>
      <c r="D4" s="22" t="s">
        <v>102</v>
      </c>
      <c r="I4" s="94"/>
      <c r="L4" s="21"/>
      <c r="M4" s="96" t="s">
        <v>10</v>
      </c>
      <c r="AT4" s="18" t="s">
        <v>3</v>
      </c>
    </row>
    <row r="5" spans="1:46" s="1" customFormat="1" ht="6.9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9" t="str">
        <f>'Rekapitulace stavby'!K6</f>
        <v>III/18047 x III/18025 - Losiná - průtah - rekonstrukce</v>
      </c>
      <c r="F7" s="270"/>
      <c r="G7" s="270"/>
      <c r="H7" s="270"/>
      <c r="I7" s="94"/>
      <c r="L7" s="21"/>
    </row>
    <row r="8" spans="1:46" s="2" customFormat="1" ht="12" customHeight="1">
      <c r="A8" s="33"/>
      <c r="B8" s="34"/>
      <c r="C8" s="33"/>
      <c r="D8" s="28" t="s">
        <v>103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0" t="s">
        <v>1689</v>
      </c>
      <c r="F9" s="271"/>
      <c r="G9" s="271"/>
      <c r="H9" s="271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99</v>
      </c>
      <c r="G11" s="33"/>
      <c r="H11" s="33"/>
      <c r="I11" s="98" t="s">
        <v>20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98" t="s">
        <v>23</v>
      </c>
      <c r="J12" s="56" t="str">
        <f>'Rekapitulace stavby'!AN8</f>
        <v>8. 2. 2020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98" t="s">
        <v>26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98" t="s">
        <v>28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26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2" t="str">
        <f>'Rekapitulace stavby'!E14</f>
        <v>Vyplň údaj</v>
      </c>
      <c r="F18" s="252"/>
      <c r="G18" s="252"/>
      <c r="H18" s="252"/>
      <c r="I18" s="9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26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98" t="s">
        <v>28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26</v>
      </c>
      <c r="J23" s="26" t="s">
        <v>35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36</v>
      </c>
      <c r="F24" s="33"/>
      <c r="G24" s="33"/>
      <c r="H24" s="33"/>
      <c r="I24" s="9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37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57" t="s">
        <v>1</v>
      </c>
      <c r="F27" s="257"/>
      <c r="G27" s="257"/>
      <c r="H27" s="257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42</v>
      </c>
      <c r="E33" s="28" t="s">
        <v>43</v>
      </c>
      <c r="F33" s="107">
        <f>ROUND((SUM(BE121:BE373)),  2)</f>
        <v>0</v>
      </c>
      <c r="G33" s="33"/>
      <c r="H33" s="33"/>
      <c r="I33" s="108">
        <v>0.21</v>
      </c>
      <c r="J33" s="107">
        <f>ROUND(((SUM(BE121:BE373))*I33),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44</v>
      </c>
      <c r="F34" s="107">
        <f>ROUND((SUM(BF121:BF373)),  2)</f>
        <v>0</v>
      </c>
      <c r="G34" s="33"/>
      <c r="H34" s="33"/>
      <c r="I34" s="108">
        <v>0.15</v>
      </c>
      <c r="J34" s="107">
        <f>ROUND(((SUM(BF121:BF373))*I34),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45</v>
      </c>
      <c r="F35" s="107">
        <f>ROUND((SUM(BG121:BG373)),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46</v>
      </c>
      <c r="F36" s="107">
        <f>ROUND((SUM(BH121:BH373)),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47</v>
      </c>
      <c r="F37" s="107">
        <f>ROUND((SUM(BI121:BI373)),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9" t="str">
        <f>E7</f>
        <v>III/18047 x III/18025 - Losiná - průtah - rekonstrukce</v>
      </c>
      <c r="F85" s="270"/>
      <c r="G85" s="270"/>
      <c r="H85" s="270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103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0" t="str">
        <f>E9</f>
        <v>SO 330 - Přeložka vodovodu</v>
      </c>
      <c r="F87" s="271"/>
      <c r="G87" s="271"/>
      <c r="H87" s="271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>Losiná</v>
      </c>
      <c r="G89" s="33"/>
      <c r="H89" s="33"/>
      <c r="I89" s="98" t="s">
        <v>23</v>
      </c>
      <c r="J89" s="56" t="str">
        <f>IF(J12="","",J12)</f>
        <v>8. 2. 2020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25</v>
      </c>
      <c r="D91" s="33"/>
      <c r="E91" s="33"/>
      <c r="F91" s="26" t="str">
        <f>E15</f>
        <v>SÚS PK a Obec Losiná</v>
      </c>
      <c r="G91" s="33"/>
      <c r="H91" s="33"/>
      <c r="I91" s="98" t="s">
        <v>31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Ing. Zdeněk Bláha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106</v>
      </c>
      <c r="D94" s="109"/>
      <c r="E94" s="109"/>
      <c r="F94" s="109"/>
      <c r="G94" s="109"/>
      <c r="H94" s="109"/>
      <c r="I94" s="124"/>
      <c r="J94" s="125" t="s">
        <v>107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26" t="s">
        <v>108</v>
      </c>
      <c r="D96" s="33"/>
      <c r="E96" s="33"/>
      <c r="F96" s="33"/>
      <c r="G96" s="33"/>
      <c r="H96" s="33"/>
      <c r="I96" s="97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109</v>
      </c>
    </row>
    <row r="97" spans="1:31" s="9" customFormat="1" ht="24.9" customHeight="1">
      <c r="B97" s="127"/>
      <c r="D97" s="128" t="s">
        <v>110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0" customFormat="1" ht="19.95" customHeight="1">
      <c r="B98" s="132"/>
      <c r="D98" s="133" t="s">
        <v>111</v>
      </c>
      <c r="E98" s="134"/>
      <c r="F98" s="134"/>
      <c r="G98" s="134"/>
      <c r="H98" s="134"/>
      <c r="I98" s="135"/>
      <c r="J98" s="136">
        <f>J123</f>
        <v>0</v>
      </c>
      <c r="L98" s="132"/>
    </row>
    <row r="99" spans="1:31" s="10" customFormat="1" ht="19.95" customHeight="1">
      <c r="B99" s="132"/>
      <c r="D99" s="133" t="s">
        <v>113</v>
      </c>
      <c r="E99" s="134"/>
      <c r="F99" s="134"/>
      <c r="G99" s="134"/>
      <c r="H99" s="134"/>
      <c r="I99" s="135"/>
      <c r="J99" s="136">
        <f>J208</f>
        <v>0</v>
      </c>
      <c r="L99" s="132"/>
    </row>
    <row r="100" spans="1:31" s="10" customFormat="1" ht="19.95" customHeight="1">
      <c r="B100" s="132"/>
      <c r="D100" s="133" t="s">
        <v>115</v>
      </c>
      <c r="E100" s="134"/>
      <c r="F100" s="134"/>
      <c r="G100" s="134"/>
      <c r="H100" s="134"/>
      <c r="I100" s="135"/>
      <c r="J100" s="136">
        <f>J224</f>
        <v>0</v>
      </c>
      <c r="L100" s="132"/>
    </row>
    <row r="101" spans="1:31" s="10" customFormat="1" ht="19.95" customHeight="1">
      <c r="B101" s="132"/>
      <c r="D101" s="133" t="s">
        <v>118</v>
      </c>
      <c r="E101" s="134"/>
      <c r="F101" s="134"/>
      <c r="G101" s="134"/>
      <c r="H101" s="134"/>
      <c r="I101" s="135"/>
      <c r="J101" s="136">
        <f>J371</f>
        <v>0</v>
      </c>
      <c r="L101" s="132"/>
    </row>
    <row r="102" spans="1:31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97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" customHeight="1">
      <c r="A103" s="33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" customHeight="1">
      <c r="A107" s="33"/>
      <c r="B107" s="50"/>
      <c r="C107" s="51"/>
      <c r="D107" s="51"/>
      <c r="E107" s="51"/>
      <c r="F107" s="51"/>
      <c r="G107" s="51"/>
      <c r="H107" s="51"/>
      <c r="I107" s="122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" customHeight="1">
      <c r="A108" s="33"/>
      <c r="B108" s="34"/>
      <c r="C108" s="22" t="s">
        <v>121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69" t="str">
        <f>E7</f>
        <v>III/18047 x III/18025 - Losiná - průtah - rekonstrukce</v>
      </c>
      <c r="F111" s="270"/>
      <c r="G111" s="270"/>
      <c r="H111" s="270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103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30" t="str">
        <f>E9</f>
        <v>SO 330 - Přeložka vodovodu</v>
      </c>
      <c r="F113" s="271"/>
      <c r="G113" s="271"/>
      <c r="H113" s="271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21</v>
      </c>
      <c r="D115" s="33"/>
      <c r="E115" s="33"/>
      <c r="F115" s="26" t="str">
        <f>F12</f>
        <v>Losiná</v>
      </c>
      <c r="G115" s="33"/>
      <c r="H115" s="33"/>
      <c r="I115" s="98" t="s">
        <v>23</v>
      </c>
      <c r="J115" s="56" t="str">
        <f>IF(J12="","",J12)</f>
        <v>8. 2. 2020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25</v>
      </c>
      <c r="D117" s="33"/>
      <c r="E117" s="33"/>
      <c r="F117" s="26" t="str">
        <f>E15</f>
        <v>SÚS PK a Obec Losiná</v>
      </c>
      <c r="G117" s="33"/>
      <c r="H117" s="33"/>
      <c r="I117" s="98" t="s">
        <v>31</v>
      </c>
      <c r="J117" s="31" t="str">
        <f>E21</f>
        <v xml:space="preserve"> 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29</v>
      </c>
      <c r="D118" s="33"/>
      <c r="E118" s="33"/>
      <c r="F118" s="26" t="str">
        <f>IF(E18="","",E18)</f>
        <v>Vyplň údaj</v>
      </c>
      <c r="G118" s="33"/>
      <c r="H118" s="33"/>
      <c r="I118" s="98" t="s">
        <v>34</v>
      </c>
      <c r="J118" s="31" t="str">
        <f>E24</f>
        <v>Ing. Zdeněk Bláha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37"/>
      <c r="B120" s="138"/>
      <c r="C120" s="139" t="s">
        <v>122</v>
      </c>
      <c r="D120" s="140" t="s">
        <v>63</v>
      </c>
      <c r="E120" s="140" t="s">
        <v>59</v>
      </c>
      <c r="F120" s="140" t="s">
        <v>60</v>
      </c>
      <c r="G120" s="140" t="s">
        <v>123</v>
      </c>
      <c r="H120" s="140" t="s">
        <v>124</v>
      </c>
      <c r="I120" s="141" t="s">
        <v>125</v>
      </c>
      <c r="J120" s="142" t="s">
        <v>107</v>
      </c>
      <c r="K120" s="143" t="s">
        <v>126</v>
      </c>
      <c r="L120" s="144"/>
      <c r="M120" s="63" t="s">
        <v>1</v>
      </c>
      <c r="N120" s="64" t="s">
        <v>42</v>
      </c>
      <c r="O120" s="64" t="s">
        <v>127</v>
      </c>
      <c r="P120" s="64" t="s">
        <v>128</v>
      </c>
      <c r="Q120" s="64" t="s">
        <v>129</v>
      </c>
      <c r="R120" s="64" t="s">
        <v>130</v>
      </c>
      <c r="S120" s="64" t="s">
        <v>131</v>
      </c>
      <c r="T120" s="65" t="s">
        <v>132</v>
      </c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65" s="2" customFormat="1" ht="22.8" customHeight="1">
      <c r="A121" s="33"/>
      <c r="B121" s="34"/>
      <c r="C121" s="70" t="s">
        <v>133</v>
      </c>
      <c r="D121" s="33"/>
      <c r="E121" s="33"/>
      <c r="F121" s="33"/>
      <c r="G121" s="33"/>
      <c r="H121" s="33"/>
      <c r="I121" s="97"/>
      <c r="J121" s="145">
        <f>BK121</f>
        <v>0</v>
      </c>
      <c r="K121" s="33"/>
      <c r="L121" s="34"/>
      <c r="M121" s="66"/>
      <c r="N121" s="57"/>
      <c r="O121" s="67"/>
      <c r="P121" s="146">
        <f>P122</f>
        <v>0</v>
      </c>
      <c r="Q121" s="67"/>
      <c r="R121" s="146">
        <f>R122</f>
        <v>13.081975709999998</v>
      </c>
      <c r="S121" s="67"/>
      <c r="T121" s="147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77</v>
      </c>
      <c r="AU121" s="18" t="s">
        <v>109</v>
      </c>
      <c r="BK121" s="148">
        <f>BK122</f>
        <v>0</v>
      </c>
    </row>
    <row r="122" spans="1:65" s="12" customFormat="1" ht="25.95" customHeight="1">
      <c r="B122" s="149"/>
      <c r="D122" s="150" t="s">
        <v>77</v>
      </c>
      <c r="E122" s="151" t="s">
        <v>134</v>
      </c>
      <c r="F122" s="151" t="s">
        <v>135</v>
      </c>
      <c r="I122" s="152"/>
      <c r="J122" s="153">
        <f>BK122</f>
        <v>0</v>
      </c>
      <c r="L122" s="149"/>
      <c r="M122" s="154"/>
      <c r="N122" s="155"/>
      <c r="O122" s="155"/>
      <c r="P122" s="156">
        <f>P123+P208+P224+P371</f>
        <v>0</v>
      </c>
      <c r="Q122" s="155"/>
      <c r="R122" s="156">
        <f>R123+R208+R224+R371</f>
        <v>13.081975709999998</v>
      </c>
      <c r="S122" s="155"/>
      <c r="T122" s="157">
        <f>T123+T208+T224+T371</f>
        <v>0</v>
      </c>
      <c r="AR122" s="150" t="s">
        <v>86</v>
      </c>
      <c r="AT122" s="158" t="s">
        <v>77</v>
      </c>
      <c r="AU122" s="158" t="s">
        <v>78</v>
      </c>
      <c r="AY122" s="150" t="s">
        <v>136</v>
      </c>
      <c r="BK122" s="159">
        <f>BK123+BK208+BK224+BK371</f>
        <v>0</v>
      </c>
    </row>
    <row r="123" spans="1:65" s="12" customFormat="1" ht="22.8" customHeight="1">
      <c r="B123" s="149"/>
      <c r="D123" s="150" t="s">
        <v>77</v>
      </c>
      <c r="E123" s="160" t="s">
        <v>86</v>
      </c>
      <c r="F123" s="160" t="s">
        <v>137</v>
      </c>
      <c r="I123" s="152"/>
      <c r="J123" s="161">
        <f>BK123</f>
        <v>0</v>
      </c>
      <c r="L123" s="149"/>
      <c r="M123" s="154"/>
      <c r="N123" s="155"/>
      <c r="O123" s="155"/>
      <c r="P123" s="156">
        <f>SUM(P124:P207)</f>
        <v>0</v>
      </c>
      <c r="Q123" s="155"/>
      <c r="R123" s="156">
        <f>SUM(R124:R207)</f>
        <v>11.060920599999999</v>
      </c>
      <c r="S123" s="155"/>
      <c r="T123" s="157">
        <f>SUM(T124:T207)</f>
        <v>0</v>
      </c>
      <c r="AR123" s="150" t="s">
        <v>86</v>
      </c>
      <c r="AT123" s="158" t="s">
        <v>77</v>
      </c>
      <c r="AU123" s="158" t="s">
        <v>86</v>
      </c>
      <c r="AY123" s="150" t="s">
        <v>136</v>
      </c>
      <c r="BK123" s="159">
        <f>SUM(BK124:BK207)</f>
        <v>0</v>
      </c>
    </row>
    <row r="124" spans="1:65" s="2" customFormat="1" ht="16.5" customHeight="1">
      <c r="A124" s="33"/>
      <c r="B124" s="162"/>
      <c r="C124" s="163" t="s">
        <v>86</v>
      </c>
      <c r="D124" s="163" t="s">
        <v>138</v>
      </c>
      <c r="E124" s="164" t="s">
        <v>155</v>
      </c>
      <c r="F124" s="165" t="s">
        <v>156</v>
      </c>
      <c r="G124" s="166" t="s">
        <v>157</v>
      </c>
      <c r="H124" s="167">
        <v>160</v>
      </c>
      <c r="I124" s="168"/>
      <c r="J124" s="169">
        <f>ROUND(I124*H124,2)</f>
        <v>0</v>
      </c>
      <c r="K124" s="170"/>
      <c r="L124" s="34"/>
      <c r="M124" s="171" t="s">
        <v>1</v>
      </c>
      <c r="N124" s="172" t="s">
        <v>43</v>
      </c>
      <c r="O124" s="59"/>
      <c r="P124" s="173">
        <f>O124*H124</f>
        <v>0</v>
      </c>
      <c r="Q124" s="173">
        <v>3.0000000000000001E-5</v>
      </c>
      <c r="R124" s="173">
        <f>Q124*H124</f>
        <v>4.8000000000000004E-3</v>
      </c>
      <c r="S124" s="173">
        <v>0</v>
      </c>
      <c r="T124" s="174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5" t="s">
        <v>142</v>
      </c>
      <c r="AT124" s="175" t="s">
        <v>138</v>
      </c>
      <c r="AU124" s="175" t="s">
        <v>89</v>
      </c>
      <c r="AY124" s="18" t="s">
        <v>136</v>
      </c>
      <c r="BE124" s="176">
        <f>IF(N124="základní",J124,0)</f>
        <v>0</v>
      </c>
      <c r="BF124" s="176">
        <f>IF(N124="snížená",J124,0)</f>
        <v>0</v>
      </c>
      <c r="BG124" s="176">
        <f>IF(N124="zákl. přenesená",J124,0)</f>
        <v>0</v>
      </c>
      <c r="BH124" s="176">
        <f>IF(N124="sníž. přenesená",J124,0)</f>
        <v>0</v>
      </c>
      <c r="BI124" s="176">
        <f>IF(N124="nulová",J124,0)</f>
        <v>0</v>
      </c>
      <c r="BJ124" s="18" t="s">
        <v>86</v>
      </c>
      <c r="BK124" s="176">
        <f>ROUND(I124*H124,2)</f>
        <v>0</v>
      </c>
      <c r="BL124" s="18" t="s">
        <v>142</v>
      </c>
      <c r="BM124" s="175" t="s">
        <v>1690</v>
      </c>
    </row>
    <row r="125" spans="1:65" s="2" customFormat="1" ht="10.199999999999999">
      <c r="A125" s="33"/>
      <c r="B125" s="34"/>
      <c r="C125" s="33"/>
      <c r="D125" s="177" t="s">
        <v>144</v>
      </c>
      <c r="E125" s="33"/>
      <c r="F125" s="178" t="s">
        <v>159</v>
      </c>
      <c r="G125" s="33"/>
      <c r="H125" s="33"/>
      <c r="I125" s="97"/>
      <c r="J125" s="33"/>
      <c r="K125" s="33"/>
      <c r="L125" s="34"/>
      <c r="M125" s="179"/>
      <c r="N125" s="180"/>
      <c r="O125" s="59"/>
      <c r="P125" s="59"/>
      <c r="Q125" s="59"/>
      <c r="R125" s="59"/>
      <c r="S125" s="59"/>
      <c r="T125" s="60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144</v>
      </c>
      <c r="AU125" s="18" t="s">
        <v>89</v>
      </c>
    </row>
    <row r="126" spans="1:65" s="14" customFormat="1" ht="10.199999999999999">
      <c r="B126" s="188"/>
      <c r="D126" s="177" t="s">
        <v>146</v>
      </c>
      <c r="E126" s="189" t="s">
        <v>1</v>
      </c>
      <c r="F126" s="190" t="s">
        <v>1691</v>
      </c>
      <c r="H126" s="191">
        <v>160</v>
      </c>
      <c r="I126" s="192"/>
      <c r="L126" s="188"/>
      <c r="M126" s="193"/>
      <c r="N126" s="194"/>
      <c r="O126" s="194"/>
      <c r="P126" s="194"/>
      <c r="Q126" s="194"/>
      <c r="R126" s="194"/>
      <c r="S126" s="194"/>
      <c r="T126" s="195"/>
      <c r="AT126" s="189" t="s">
        <v>146</v>
      </c>
      <c r="AU126" s="189" t="s">
        <v>89</v>
      </c>
      <c r="AV126" s="14" t="s">
        <v>89</v>
      </c>
      <c r="AW126" s="14" t="s">
        <v>33</v>
      </c>
      <c r="AX126" s="14" t="s">
        <v>86</v>
      </c>
      <c r="AY126" s="189" t="s">
        <v>136</v>
      </c>
    </row>
    <row r="127" spans="1:65" s="2" customFormat="1" ht="16.5" customHeight="1">
      <c r="A127" s="33"/>
      <c r="B127" s="162"/>
      <c r="C127" s="163" t="s">
        <v>89</v>
      </c>
      <c r="D127" s="163" t="s">
        <v>138</v>
      </c>
      <c r="E127" s="164" t="s">
        <v>161</v>
      </c>
      <c r="F127" s="165" t="s">
        <v>162</v>
      </c>
      <c r="G127" s="166" t="s">
        <v>163</v>
      </c>
      <c r="H127" s="167">
        <v>20</v>
      </c>
      <c r="I127" s="168"/>
      <c r="J127" s="169">
        <f>ROUND(I127*H127,2)</f>
        <v>0</v>
      </c>
      <c r="K127" s="170"/>
      <c r="L127" s="34"/>
      <c r="M127" s="171" t="s">
        <v>1</v>
      </c>
      <c r="N127" s="172" t="s">
        <v>43</v>
      </c>
      <c r="O127" s="59"/>
      <c r="P127" s="173">
        <f>O127*H127</f>
        <v>0</v>
      </c>
      <c r="Q127" s="173">
        <v>0</v>
      </c>
      <c r="R127" s="173">
        <f>Q127*H127</f>
        <v>0</v>
      </c>
      <c r="S127" s="173">
        <v>0</v>
      </c>
      <c r="T127" s="174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5" t="s">
        <v>142</v>
      </c>
      <c r="AT127" s="175" t="s">
        <v>138</v>
      </c>
      <c r="AU127" s="175" t="s">
        <v>89</v>
      </c>
      <c r="AY127" s="18" t="s">
        <v>136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8" t="s">
        <v>86</v>
      </c>
      <c r="BK127" s="176">
        <f>ROUND(I127*H127,2)</f>
        <v>0</v>
      </c>
      <c r="BL127" s="18" t="s">
        <v>142</v>
      </c>
      <c r="BM127" s="175" t="s">
        <v>1692</v>
      </c>
    </row>
    <row r="128" spans="1:65" s="2" customFormat="1" ht="10.199999999999999">
      <c r="A128" s="33"/>
      <c r="B128" s="34"/>
      <c r="C128" s="33"/>
      <c r="D128" s="177" t="s">
        <v>144</v>
      </c>
      <c r="E128" s="33"/>
      <c r="F128" s="178" t="s">
        <v>165</v>
      </c>
      <c r="G128" s="33"/>
      <c r="H128" s="33"/>
      <c r="I128" s="97"/>
      <c r="J128" s="33"/>
      <c r="K128" s="33"/>
      <c r="L128" s="34"/>
      <c r="M128" s="179"/>
      <c r="N128" s="180"/>
      <c r="O128" s="59"/>
      <c r="P128" s="59"/>
      <c r="Q128" s="59"/>
      <c r="R128" s="59"/>
      <c r="S128" s="59"/>
      <c r="T128" s="60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144</v>
      </c>
      <c r="AU128" s="18" t="s">
        <v>89</v>
      </c>
    </row>
    <row r="129" spans="1:65" s="14" customFormat="1" ht="10.199999999999999">
      <c r="B129" s="188"/>
      <c r="D129" s="177" t="s">
        <v>146</v>
      </c>
      <c r="E129" s="189" t="s">
        <v>1</v>
      </c>
      <c r="F129" s="190" t="s">
        <v>1597</v>
      </c>
      <c r="H129" s="191">
        <v>20</v>
      </c>
      <c r="I129" s="192"/>
      <c r="L129" s="188"/>
      <c r="M129" s="193"/>
      <c r="N129" s="194"/>
      <c r="O129" s="194"/>
      <c r="P129" s="194"/>
      <c r="Q129" s="194"/>
      <c r="R129" s="194"/>
      <c r="S129" s="194"/>
      <c r="T129" s="195"/>
      <c r="AT129" s="189" t="s">
        <v>146</v>
      </c>
      <c r="AU129" s="189" t="s">
        <v>89</v>
      </c>
      <c r="AV129" s="14" t="s">
        <v>89</v>
      </c>
      <c r="AW129" s="14" t="s">
        <v>33</v>
      </c>
      <c r="AX129" s="14" t="s">
        <v>86</v>
      </c>
      <c r="AY129" s="189" t="s">
        <v>136</v>
      </c>
    </row>
    <row r="130" spans="1:65" s="2" customFormat="1" ht="16.5" customHeight="1">
      <c r="A130" s="33"/>
      <c r="B130" s="162"/>
      <c r="C130" s="163" t="s">
        <v>154</v>
      </c>
      <c r="D130" s="163" t="s">
        <v>138</v>
      </c>
      <c r="E130" s="164" t="s">
        <v>225</v>
      </c>
      <c r="F130" s="165" t="s">
        <v>226</v>
      </c>
      <c r="G130" s="166" t="s">
        <v>170</v>
      </c>
      <c r="H130" s="167">
        <v>20</v>
      </c>
      <c r="I130" s="168"/>
      <c r="J130" s="169">
        <f>ROUND(I130*H130,2)</f>
        <v>0</v>
      </c>
      <c r="K130" s="170"/>
      <c r="L130" s="34"/>
      <c r="M130" s="171" t="s">
        <v>1</v>
      </c>
      <c r="N130" s="172" t="s">
        <v>43</v>
      </c>
      <c r="O130" s="59"/>
      <c r="P130" s="173">
        <f>O130*H130</f>
        <v>0</v>
      </c>
      <c r="Q130" s="173">
        <v>1.4999999999999999E-4</v>
      </c>
      <c r="R130" s="173">
        <f>Q130*H130</f>
        <v>2.9999999999999996E-3</v>
      </c>
      <c r="S130" s="173">
        <v>0</v>
      </c>
      <c r="T130" s="174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5" t="s">
        <v>142</v>
      </c>
      <c r="AT130" s="175" t="s">
        <v>138</v>
      </c>
      <c r="AU130" s="175" t="s">
        <v>89</v>
      </c>
      <c r="AY130" s="18" t="s">
        <v>136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8" t="s">
        <v>86</v>
      </c>
      <c r="BK130" s="176">
        <f>ROUND(I130*H130,2)</f>
        <v>0</v>
      </c>
      <c r="BL130" s="18" t="s">
        <v>142</v>
      </c>
      <c r="BM130" s="175" t="s">
        <v>1693</v>
      </c>
    </row>
    <row r="131" spans="1:65" s="2" customFormat="1" ht="10.199999999999999">
      <c r="A131" s="33"/>
      <c r="B131" s="34"/>
      <c r="C131" s="33"/>
      <c r="D131" s="177" t="s">
        <v>144</v>
      </c>
      <c r="E131" s="33"/>
      <c r="F131" s="178" t="s">
        <v>228</v>
      </c>
      <c r="G131" s="33"/>
      <c r="H131" s="33"/>
      <c r="I131" s="97"/>
      <c r="J131" s="33"/>
      <c r="K131" s="33"/>
      <c r="L131" s="34"/>
      <c r="M131" s="179"/>
      <c r="N131" s="180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144</v>
      </c>
      <c r="AU131" s="18" t="s">
        <v>89</v>
      </c>
    </row>
    <row r="132" spans="1:65" s="14" customFormat="1" ht="10.199999999999999">
      <c r="B132" s="188"/>
      <c r="D132" s="177" t="s">
        <v>146</v>
      </c>
      <c r="E132" s="189" t="s">
        <v>1</v>
      </c>
      <c r="F132" s="190" t="s">
        <v>1595</v>
      </c>
      <c r="H132" s="191">
        <v>20</v>
      </c>
      <c r="I132" s="192"/>
      <c r="L132" s="188"/>
      <c r="M132" s="193"/>
      <c r="N132" s="194"/>
      <c r="O132" s="194"/>
      <c r="P132" s="194"/>
      <c r="Q132" s="194"/>
      <c r="R132" s="194"/>
      <c r="S132" s="194"/>
      <c r="T132" s="195"/>
      <c r="AT132" s="189" t="s">
        <v>146</v>
      </c>
      <c r="AU132" s="189" t="s">
        <v>89</v>
      </c>
      <c r="AV132" s="14" t="s">
        <v>89</v>
      </c>
      <c r="AW132" s="14" t="s">
        <v>33</v>
      </c>
      <c r="AX132" s="14" t="s">
        <v>78</v>
      </c>
      <c r="AY132" s="189" t="s">
        <v>136</v>
      </c>
    </row>
    <row r="133" spans="1:65" s="15" customFormat="1" ht="10.199999999999999">
      <c r="B133" s="196"/>
      <c r="D133" s="177" t="s">
        <v>146</v>
      </c>
      <c r="E133" s="197" t="s">
        <v>1</v>
      </c>
      <c r="F133" s="198" t="s">
        <v>149</v>
      </c>
      <c r="H133" s="199">
        <v>20</v>
      </c>
      <c r="I133" s="200"/>
      <c r="L133" s="196"/>
      <c r="M133" s="201"/>
      <c r="N133" s="202"/>
      <c r="O133" s="202"/>
      <c r="P133" s="202"/>
      <c r="Q133" s="202"/>
      <c r="R133" s="202"/>
      <c r="S133" s="202"/>
      <c r="T133" s="203"/>
      <c r="AT133" s="197" t="s">
        <v>146</v>
      </c>
      <c r="AU133" s="197" t="s">
        <v>89</v>
      </c>
      <c r="AV133" s="15" t="s">
        <v>142</v>
      </c>
      <c r="AW133" s="15" t="s">
        <v>33</v>
      </c>
      <c r="AX133" s="15" t="s">
        <v>86</v>
      </c>
      <c r="AY133" s="197" t="s">
        <v>136</v>
      </c>
    </row>
    <row r="134" spans="1:65" s="2" customFormat="1" ht="16.5" customHeight="1">
      <c r="A134" s="33"/>
      <c r="B134" s="162"/>
      <c r="C134" s="163" t="s">
        <v>142</v>
      </c>
      <c r="D134" s="163" t="s">
        <v>138</v>
      </c>
      <c r="E134" s="164" t="s">
        <v>231</v>
      </c>
      <c r="F134" s="165" t="s">
        <v>232</v>
      </c>
      <c r="G134" s="166" t="s">
        <v>170</v>
      </c>
      <c r="H134" s="167">
        <v>20</v>
      </c>
      <c r="I134" s="168"/>
      <c r="J134" s="169">
        <f>ROUND(I134*H134,2)</f>
        <v>0</v>
      </c>
      <c r="K134" s="170"/>
      <c r="L134" s="34"/>
      <c r="M134" s="171" t="s">
        <v>1</v>
      </c>
      <c r="N134" s="172" t="s">
        <v>43</v>
      </c>
      <c r="O134" s="59"/>
      <c r="P134" s="173">
        <f>O134*H134</f>
        <v>0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5" t="s">
        <v>142</v>
      </c>
      <c r="AT134" s="175" t="s">
        <v>138</v>
      </c>
      <c r="AU134" s="175" t="s">
        <v>89</v>
      </c>
      <c r="AY134" s="18" t="s">
        <v>136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8" t="s">
        <v>86</v>
      </c>
      <c r="BK134" s="176">
        <f>ROUND(I134*H134,2)</f>
        <v>0</v>
      </c>
      <c r="BL134" s="18" t="s">
        <v>142</v>
      </c>
      <c r="BM134" s="175" t="s">
        <v>1694</v>
      </c>
    </row>
    <row r="135" spans="1:65" s="2" customFormat="1" ht="19.2">
      <c r="A135" s="33"/>
      <c r="B135" s="34"/>
      <c r="C135" s="33"/>
      <c r="D135" s="177" t="s">
        <v>144</v>
      </c>
      <c r="E135" s="33"/>
      <c r="F135" s="178" t="s">
        <v>234</v>
      </c>
      <c r="G135" s="33"/>
      <c r="H135" s="33"/>
      <c r="I135" s="97"/>
      <c r="J135" s="33"/>
      <c r="K135" s="33"/>
      <c r="L135" s="34"/>
      <c r="M135" s="179"/>
      <c r="N135" s="180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144</v>
      </c>
      <c r="AU135" s="18" t="s">
        <v>89</v>
      </c>
    </row>
    <row r="136" spans="1:65" s="14" customFormat="1" ht="10.199999999999999">
      <c r="B136" s="188"/>
      <c r="D136" s="177" t="s">
        <v>146</v>
      </c>
      <c r="E136" s="189" t="s">
        <v>1</v>
      </c>
      <c r="F136" s="190" t="s">
        <v>1597</v>
      </c>
      <c r="H136" s="191">
        <v>20</v>
      </c>
      <c r="I136" s="192"/>
      <c r="L136" s="188"/>
      <c r="M136" s="193"/>
      <c r="N136" s="194"/>
      <c r="O136" s="194"/>
      <c r="P136" s="194"/>
      <c r="Q136" s="194"/>
      <c r="R136" s="194"/>
      <c r="S136" s="194"/>
      <c r="T136" s="195"/>
      <c r="AT136" s="189" t="s">
        <v>146</v>
      </c>
      <c r="AU136" s="189" t="s">
        <v>89</v>
      </c>
      <c r="AV136" s="14" t="s">
        <v>89</v>
      </c>
      <c r="AW136" s="14" t="s">
        <v>33</v>
      </c>
      <c r="AX136" s="14" t="s">
        <v>86</v>
      </c>
      <c r="AY136" s="189" t="s">
        <v>136</v>
      </c>
    </row>
    <row r="137" spans="1:65" s="2" customFormat="1" ht="16.5" customHeight="1">
      <c r="A137" s="33"/>
      <c r="B137" s="162"/>
      <c r="C137" s="163" t="s">
        <v>167</v>
      </c>
      <c r="D137" s="163" t="s">
        <v>138</v>
      </c>
      <c r="E137" s="164" t="s">
        <v>237</v>
      </c>
      <c r="F137" s="165" t="s">
        <v>238</v>
      </c>
      <c r="G137" s="166" t="s">
        <v>170</v>
      </c>
      <c r="H137" s="167">
        <v>3.1</v>
      </c>
      <c r="I137" s="168"/>
      <c r="J137" s="169">
        <f>ROUND(I137*H137,2)</f>
        <v>0</v>
      </c>
      <c r="K137" s="170"/>
      <c r="L137" s="34"/>
      <c r="M137" s="171" t="s">
        <v>1</v>
      </c>
      <c r="N137" s="172" t="s">
        <v>43</v>
      </c>
      <c r="O137" s="59"/>
      <c r="P137" s="173">
        <f>O137*H137</f>
        <v>0</v>
      </c>
      <c r="Q137" s="173">
        <v>4.6999999999999999E-4</v>
      </c>
      <c r="R137" s="173">
        <f>Q137*H137</f>
        <v>1.457E-3</v>
      </c>
      <c r="S137" s="173">
        <v>0</v>
      </c>
      <c r="T137" s="17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5" t="s">
        <v>142</v>
      </c>
      <c r="AT137" s="175" t="s">
        <v>138</v>
      </c>
      <c r="AU137" s="175" t="s">
        <v>89</v>
      </c>
      <c r="AY137" s="18" t="s">
        <v>136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8" t="s">
        <v>86</v>
      </c>
      <c r="BK137" s="176">
        <f>ROUND(I137*H137,2)</f>
        <v>0</v>
      </c>
      <c r="BL137" s="18" t="s">
        <v>142</v>
      </c>
      <c r="BM137" s="175" t="s">
        <v>1695</v>
      </c>
    </row>
    <row r="138" spans="1:65" s="2" customFormat="1" ht="10.199999999999999">
      <c r="A138" s="33"/>
      <c r="B138" s="34"/>
      <c r="C138" s="33"/>
      <c r="D138" s="177" t="s">
        <v>144</v>
      </c>
      <c r="E138" s="33"/>
      <c r="F138" s="178" t="s">
        <v>240</v>
      </c>
      <c r="G138" s="33"/>
      <c r="H138" s="33"/>
      <c r="I138" s="97"/>
      <c r="J138" s="33"/>
      <c r="K138" s="33"/>
      <c r="L138" s="34"/>
      <c r="M138" s="179"/>
      <c r="N138" s="180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144</v>
      </c>
      <c r="AU138" s="18" t="s">
        <v>89</v>
      </c>
    </row>
    <row r="139" spans="1:65" s="14" customFormat="1" ht="10.199999999999999">
      <c r="B139" s="188"/>
      <c r="D139" s="177" t="s">
        <v>146</v>
      </c>
      <c r="E139" s="189" t="s">
        <v>1</v>
      </c>
      <c r="F139" s="190" t="s">
        <v>1696</v>
      </c>
      <c r="H139" s="191">
        <v>3.1</v>
      </c>
      <c r="I139" s="192"/>
      <c r="L139" s="188"/>
      <c r="M139" s="193"/>
      <c r="N139" s="194"/>
      <c r="O139" s="194"/>
      <c r="P139" s="194"/>
      <c r="Q139" s="194"/>
      <c r="R139" s="194"/>
      <c r="S139" s="194"/>
      <c r="T139" s="195"/>
      <c r="AT139" s="189" t="s">
        <v>146</v>
      </c>
      <c r="AU139" s="189" t="s">
        <v>89</v>
      </c>
      <c r="AV139" s="14" t="s">
        <v>89</v>
      </c>
      <c r="AW139" s="14" t="s">
        <v>33</v>
      </c>
      <c r="AX139" s="14" t="s">
        <v>78</v>
      </c>
      <c r="AY139" s="189" t="s">
        <v>136</v>
      </c>
    </row>
    <row r="140" spans="1:65" s="15" customFormat="1" ht="10.199999999999999">
      <c r="B140" s="196"/>
      <c r="D140" s="177" t="s">
        <v>146</v>
      </c>
      <c r="E140" s="197" t="s">
        <v>1</v>
      </c>
      <c r="F140" s="198" t="s">
        <v>149</v>
      </c>
      <c r="H140" s="199">
        <v>3.1</v>
      </c>
      <c r="I140" s="200"/>
      <c r="L140" s="196"/>
      <c r="M140" s="201"/>
      <c r="N140" s="202"/>
      <c r="O140" s="202"/>
      <c r="P140" s="202"/>
      <c r="Q140" s="202"/>
      <c r="R140" s="202"/>
      <c r="S140" s="202"/>
      <c r="T140" s="203"/>
      <c r="AT140" s="197" t="s">
        <v>146</v>
      </c>
      <c r="AU140" s="197" t="s">
        <v>89</v>
      </c>
      <c r="AV140" s="15" t="s">
        <v>142</v>
      </c>
      <c r="AW140" s="15" t="s">
        <v>33</v>
      </c>
      <c r="AX140" s="15" t="s">
        <v>86</v>
      </c>
      <c r="AY140" s="197" t="s">
        <v>136</v>
      </c>
    </row>
    <row r="141" spans="1:65" s="2" customFormat="1" ht="16.5" customHeight="1">
      <c r="A141" s="33"/>
      <c r="B141" s="162"/>
      <c r="C141" s="163" t="s">
        <v>191</v>
      </c>
      <c r="D141" s="163" t="s">
        <v>138</v>
      </c>
      <c r="E141" s="164" t="s">
        <v>243</v>
      </c>
      <c r="F141" s="165" t="s">
        <v>244</v>
      </c>
      <c r="G141" s="166" t="s">
        <v>170</v>
      </c>
      <c r="H141" s="167">
        <v>3.1</v>
      </c>
      <c r="I141" s="168"/>
      <c r="J141" s="169">
        <f>ROUND(I141*H141,2)</f>
        <v>0</v>
      </c>
      <c r="K141" s="170"/>
      <c r="L141" s="34"/>
      <c r="M141" s="171" t="s">
        <v>1</v>
      </c>
      <c r="N141" s="172" t="s">
        <v>43</v>
      </c>
      <c r="O141" s="59"/>
      <c r="P141" s="173">
        <f>O141*H141</f>
        <v>0</v>
      </c>
      <c r="Q141" s="173">
        <v>0</v>
      </c>
      <c r="R141" s="173">
        <f>Q141*H141</f>
        <v>0</v>
      </c>
      <c r="S141" s="173">
        <v>0</v>
      </c>
      <c r="T141" s="17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5" t="s">
        <v>142</v>
      </c>
      <c r="AT141" s="175" t="s">
        <v>138</v>
      </c>
      <c r="AU141" s="175" t="s">
        <v>89</v>
      </c>
      <c r="AY141" s="18" t="s">
        <v>136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8" t="s">
        <v>86</v>
      </c>
      <c r="BK141" s="176">
        <f>ROUND(I141*H141,2)</f>
        <v>0</v>
      </c>
      <c r="BL141" s="18" t="s">
        <v>142</v>
      </c>
      <c r="BM141" s="175" t="s">
        <v>1697</v>
      </c>
    </row>
    <row r="142" spans="1:65" s="2" customFormat="1" ht="10.199999999999999">
      <c r="A142" s="33"/>
      <c r="B142" s="34"/>
      <c r="C142" s="33"/>
      <c r="D142" s="177" t="s">
        <v>144</v>
      </c>
      <c r="E142" s="33"/>
      <c r="F142" s="178" t="s">
        <v>246</v>
      </c>
      <c r="G142" s="33"/>
      <c r="H142" s="33"/>
      <c r="I142" s="97"/>
      <c r="J142" s="33"/>
      <c r="K142" s="33"/>
      <c r="L142" s="34"/>
      <c r="M142" s="179"/>
      <c r="N142" s="180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144</v>
      </c>
      <c r="AU142" s="18" t="s">
        <v>89</v>
      </c>
    </row>
    <row r="143" spans="1:65" s="14" customFormat="1" ht="10.199999999999999">
      <c r="B143" s="188"/>
      <c r="D143" s="177" t="s">
        <v>146</v>
      </c>
      <c r="E143" s="189" t="s">
        <v>1</v>
      </c>
      <c r="F143" s="190" t="s">
        <v>1698</v>
      </c>
      <c r="H143" s="191">
        <v>3.1</v>
      </c>
      <c r="I143" s="192"/>
      <c r="L143" s="188"/>
      <c r="M143" s="193"/>
      <c r="N143" s="194"/>
      <c r="O143" s="194"/>
      <c r="P143" s="194"/>
      <c r="Q143" s="194"/>
      <c r="R143" s="194"/>
      <c r="S143" s="194"/>
      <c r="T143" s="195"/>
      <c r="AT143" s="189" t="s">
        <v>146</v>
      </c>
      <c r="AU143" s="189" t="s">
        <v>89</v>
      </c>
      <c r="AV143" s="14" t="s">
        <v>89</v>
      </c>
      <c r="AW143" s="14" t="s">
        <v>33</v>
      </c>
      <c r="AX143" s="14" t="s">
        <v>86</v>
      </c>
      <c r="AY143" s="189" t="s">
        <v>136</v>
      </c>
    </row>
    <row r="144" spans="1:65" s="2" customFormat="1" ht="16.5" customHeight="1">
      <c r="A144" s="33"/>
      <c r="B144" s="162"/>
      <c r="C144" s="163" t="s">
        <v>197</v>
      </c>
      <c r="D144" s="163" t="s">
        <v>138</v>
      </c>
      <c r="E144" s="164" t="s">
        <v>1699</v>
      </c>
      <c r="F144" s="165" t="s">
        <v>1700</v>
      </c>
      <c r="G144" s="166" t="s">
        <v>256</v>
      </c>
      <c r="H144" s="167">
        <v>30.45</v>
      </c>
      <c r="I144" s="168"/>
      <c r="J144" s="169">
        <f>ROUND(I144*H144,2)</f>
        <v>0</v>
      </c>
      <c r="K144" s="170"/>
      <c r="L144" s="34"/>
      <c r="M144" s="171" t="s">
        <v>1</v>
      </c>
      <c r="N144" s="172" t="s">
        <v>43</v>
      </c>
      <c r="O144" s="59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5" t="s">
        <v>142</v>
      </c>
      <c r="AT144" s="175" t="s">
        <v>138</v>
      </c>
      <c r="AU144" s="175" t="s">
        <v>89</v>
      </c>
      <c r="AY144" s="18" t="s">
        <v>136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8" t="s">
        <v>86</v>
      </c>
      <c r="BK144" s="176">
        <f>ROUND(I144*H144,2)</f>
        <v>0</v>
      </c>
      <c r="BL144" s="18" t="s">
        <v>142</v>
      </c>
      <c r="BM144" s="175" t="s">
        <v>1701</v>
      </c>
    </row>
    <row r="145" spans="1:65" s="2" customFormat="1" ht="19.2">
      <c r="A145" s="33"/>
      <c r="B145" s="34"/>
      <c r="C145" s="33"/>
      <c r="D145" s="177" t="s">
        <v>144</v>
      </c>
      <c r="E145" s="33"/>
      <c r="F145" s="178" t="s">
        <v>1702</v>
      </c>
      <c r="G145" s="33"/>
      <c r="H145" s="33"/>
      <c r="I145" s="97"/>
      <c r="J145" s="33"/>
      <c r="K145" s="33"/>
      <c r="L145" s="34"/>
      <c r="M145" s="179"/>
      <c r="N145" s="180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144</v>
      </c>
      <c r="AU145" s="18" t="s">
        <v>89</v>
      </c>
    </row>
    <row r="146" spans="1:65" s="13" customFormat="1" ht="10.199999999999999">
      <c r="B146" s="181"/>
      <c r="D146" s="177" t="s">
        <v>146</v>
      </c>
      <c r="E146" s="182" t="s">
        <v>1</v>
      </c>
      <c r="F146" s="183" t="s">
        <v>1703</v>
      </c>
      <c r="H146" s="182" t="s">
        <v>1</v>
      </c>
      <c r="I146" s="184"/>
      <c r="L146" s="181"/>
      <c r="M146" s="185"/>
      <c r="N146" s="186"/>
      <c r="O146" s="186"/>
      <c r="P146" s="186"/>
      <c r="Q146" s="186"/>
      <c r="R146" s="186"/>
      <c r="S146" s="186"/>
      <c r="T146" s="187"/>
      <c r="AT146" s="182" t="s">
        <v>146</v>
      </c>
      <c r="AU146" s="182" t="s">
        <v>89</v>
      </c>
      <c r="AV146" s="13" t="s">
        <v>86</v>
      </c>
      <c r="AW146" s="13" t="s">
        <v>33</v>
      </c>
      <c r="AX146" s="13" t="s">
        <v>78</v>
      </c>
      <c r="AY146" s="182" t="s">
        <v>136</v>
      </c>
    </row>
    <row r="147" spans="1:65" s="14" customFormat="1" ht="10.199999999999999">
      <c r="B147" s="188"/>
      <c r="D147" s="177" t="s">
        <v>146</v>
      </c>
      <c r="E147" s="189" t="s">
        <v>1</v>
      </c>
      <c r="F147" s="190" t="s">
        <v>1704</v>
      </c>
      <c r="H147" s="191">
        <v>4.3600000000000003</v>
      </c>
      <c r="I147" s="192"/>
      <c r="L147" s="188"/>
      <c r="M147" s="193"/>
      <c r="N147" s="194"/>
      <c r="O147" s="194"/>
      <c r="P147" s="194"/>
      <c r="Q147" s="194"/>
      <c r="R147" s="194"/>
      <c r="S147" s="194"/>
      <c r="T147" s="195"/>
      <c r="AT147" s="189" t="s">
        <v>146</v>
      </c>
      <c r="AU147" s="189" t="s">
        <v>89</v>
      </c>
      <c r="AV147" s="14" t="s">
        <v>89</v>
      </c>
      <c r="AW147" s="14" t="s">
        <v>33</v>
      </c>
      <c r="AX147" s="14" t="s">
        <v>78</v>
      </c>
      <c r="AY147" s="189" t="s">
        <v>136</v>
      </c>
    </row>
    <row r="148" spans="1:65" s="14" customFormat="1" ht="10.199999999999999">
      <c r="B148" s="188"/>
      <c r="D148" s="177" t="s">
        <v>146</v>
      </c>
      <c r="E148" s="189" t="s">
        <v>1</v>
      </c>
      <c r="F148" s="190" t="s">
        <v>1705</v>
      </c>
      <c r="H148" s="191">
        <v>6.93</v>
      </c>
      <c r="I148" s="192"/>
      <c r="L148" s="188"/>
      <c r="M148" s="193"/>
      <c r="N148" s="194"/>
      <c r="O148" s="194"/>
      <c r="P148" s="194"/>
      <c r="Q148" s="194"/>
      <c r="R148" s="194"/>
      <c r="S148" s="194"/>
      <c r="T148" s="195"/>
      <c r="AT148" s="189" t="s">
        <v>146</v>
      </c>
      <c r="AU148" s="189" t="s">
        <v>89</v>
      </c>
      <c r="AV148" s="14" t="s">
        <v>89</v>
      </c>
      <c r="AW148" s="14" t="s">
        <v>33</v>
      </c>
      <c r="AX148" s="14" t="s">
        <v>78</v>
      </c>
      <c r="AY148" s="189" t="s">
        <v>136</v>
      </c>
    </row>
    <row r="149" spans="1:65" s="14" customFormat="1" ht="10.199999999999999">
      <c r="B149" s="188"/>
      <c r="D149" s="177" t="s">
        <v>146</v>
      </c>
      <c r="E149" s="189" t="s">
        <v>1</v>
      </c>
      <c r="F149" s="190" t="s">
        <v>1706</v>
      </c>
      <c r="H149" s="191">
        <v>16.64</v>
      </c>
      <c r="I149" s="192"/>
      <c r="L149" s="188"/>
      <c r="M149" s="193"/>
      <c r="N149" s="194"/>
      <c r="O149" s="194"/>
      <c r="P149" s="194"/>
      <c r="Q149" s="194"/>
      <c r="R149" s="194"/>
      <c r="S149" s="194"/>
      <c r="T149" s="195"/>
      <c r="AT149" s="189" t="s">
        <v>146</v>
      </c>
      <c r="AU149" s="189" t="s">
        <v>89</v>
      </c>
      <c r="AV149" s="14" t="s">
        <v>89</v>
      </c>
      <c r="AW149" s="14" t="s">
        <v>33</v>
      </c>
      <c r="AX149" s="14" t="s">
        <v>78</v>
      </c>
      <c r="AY149" s="189" t="s">
        <v>136</v>
      </c>
    </row>
    <row r="150" spans="1:65" s="14" customFormat="1" ht="10.199999999999999">
      <c r="B150" s="188"/>
      <c r="D150" s="177" t="s">
        <v>146</v>
      </c>
      <c r="E150" s="189" t="s">
        <v>1</v>
      </c>
      <c r="F150" s="190" t="s">
        <v>1707</v>
      </c>
      <c r="H150" s="191">
        <v>2.52</v>
      </c>
      <c r="I150" s="192"/>
      <c r="L150" s="188"/>
      <c r="M150" s="193"/>
      <c r="N150" s="194"/>
      <c r="O150" s="194"/>
      <c r="P150" s="194"/>
      <c r="Q150" s="194"/>
      <c r="R150" s="194"/>
      <c r="S150" s="194"/>
      <c r="T150" s="195"/>
      <c r="AT150" s="189" t="s">
        <v>146</v>
      </c>
      <c r="AU150" s="189" t="s">
        <v>89</v>
      </c>
      <c r="AV150" s="14" t="s">
        <v>89</v>
      </c>
      <c r="AW150" s="14" t="s">
        <v>33</v>
      </c>
      <c r="AX150" s="14" t="s">
        <v>78</v>
      </c>
      <c r="AY150" s="189" t="s">
        <v>136</v>
      </c>
    </row>
    <row r="151" spans="1:65" s="16" customFormat="1" ht="10.199999999999999">
      <c r="B151" s="204"/>
      <c r="D151" s="177" t="s">
        <v>146</v>
      </c>
      <c r="E151" s="205" t="s">
        <v>1</v>
      </c>
      <c r="F151" s="206" t="s">
        <v>178</v>
      </c>
      <c r="H151" s="207">
        <v>30.45</v>
      </c>
      <c r="I151" s="208"/>
      <c r="L151" s="204"/>
      <c r="M151" s="209"/>
      <c r="N151" s="210"/>
      <c r="O151" s="210"/>
      <c r="P151" s="210"/>
      <c r="Q151" s="210"/>
      <c r="R151" s="210"/>
      <c r="S151" s="210"/>
      <c r="T151" s="211"/>
      <c r="AT151" s="205" t="s">
        <v>146</v>
      </c>
      <c r="AU151" s="205" t="s">
        <v>89</v>
      </c>
      <c r="AV151" s="16" t="s">
        <v>154</v>
      </c>
      <c r="AW151" s="16" t="s">
        <v>33</v>
      </c>
      <c r="AX151" s="16" t="s">
        <v>78</v>
      </c>
      <c r="AY151" s="205" t="s">
        <v>136</v>
      </c>
    </row>
    <row r="152" spans="1:65" s="15" customFormat="1" ht="10.199999999999999">
      <c r="B152" s="196"/>
      <c r="D152" s="177" t="s">
        <v>146</v>
      </c>
      <c r="E152" s="197" t="s">
        <v>1</v>
      </c>
      <c r="F152" s="198" t="s">
        <v>149</v>
      </c>
      <c r="H152" s="199">
        <v>30.45</v>
      </c>
      <c r="I152" s="200"/>
      <c r="L152" s="196"/>
      <c r="M152" s="201"/>
      <c r="N152" s="202"/>
      <c r="O152" s="202"/>
      <c r="P152" s="202"/>
      <c r="Q152" s="202"/>
      <c r="R152" s="202"/>
      <c r="S152" s="202"/>
      <c r="T152" s="203"/>
      <c r="AT152" s="197" t="s">
        <v>146</v>
      </c>
      <c r="AU152" s="197" t="s">
        <v>89</v>
      </c>
      <c r="AV152" s="15" t="s">
        <v>142</v>
      </c>
      <c r="AW152" s="15" t="s">
        <v>33</v>
      </c>
      <c r="AX152" s="15" t="s">
        <v>86</v>
      </c>
      <c r="AY152" s="197" t="s">
        <v>136</v>
      </c>
    </row>
    <row r="153" spans="1:65" s="2" customFormat="1" ht="16.5" customHeight="1">
      <c r="A153" s="33"/>
      <c r="B153" s="162"/>
      <c r="C153" s="163" t="s">
        <v>204</v>
      </c>
      <c r="D153" s="163" t="s">
        <v>138</v>
      </c>
      <c r="E153" s="164" t="s">
        <v>361</v>
      </c>
      <c r="F153" s="165" t="s">
        <v>362</v>
      </c>
      <c r="G153" s="166" t="s">
        <v>141</v>
      </c>
      <c r="H153" s="167">
        <v>5.04</v>
      </c>
      <c r="I153" s="168"/>
      <c r="J153" s="169">
        <f>ROUND(I153*H153,2)</f>
        <v>0</v>
      </c>
      <c r="K153" s="170"/>
      <c r="L153" s="34"/>
      <c r="M153" s="171" t="s">
        <v>1</v>
      </c>
      <c r="N153" s="172" t="s">
        <v>43</v>
      </c>
      <c r="O153" s="59"/>
      <c r="P153" s="173">
        <f>O153*H153</f>
        <v>0</v>
      </c>
      <c r="Q153" s="173">
        <v>8.4000000000000003E-4</v>
      </c>
      <c r="R153" s="173">
        <f>Q153*H153</f>
        <v>4.2336000000000006E-3</v>
      </c>
      <c r="S153" s="173">
        <v>0</v>
      </c>
      <c r="T153" s="17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5" t="s">
        <v>142</v>
      </c>
      <c r="AT153" s="175" t="s">
        <v>138</v>
      </c>
      <c r="AU153" s="175" t="s">
        <v>89</v>
      </c>
      <c r="AY153" s="18" t="s">
        <v>136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8" t="s">
        <v>86</v>
      </c>
      <c r="BK153" s="176">
        <f>ROUND(I153*H153,2)</f>
        <v>0</v>
      </c>
      <c r="BL153" s="18" t="s">
        <v>142</v>
      </c>
      <c r="BM153" s="175" t="s">
        <v>1708</v>
      </c>
    </row>
    <row r="154" spans="1:65" s="2" customFormat="1" ht="10.199999999999999">
      <c r="A154" s="33"/>
      <c r="B154" s="34"/>
      <c r="C154" s="33"/>
      <c r="D154" s="177" t="s">
        <v>144</v>
      </c>
      <c r="E154" s="33"/>
      <c r="F154" s="178" t="s">
        <v>364</v>
      </c>
      <c r="G154" s="33"/>
      <c r="H154" s="33"/>
      <c r="I154" s="97"/>
      <c r="J154" s="33"/>
      <c r="K154" s="33"/>
      <c r="L154" s="34"/>
      <c r="M154" s="179"/>
      <c r="N154" s="180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144</v>
      </c>
      <c r="AU154" s="18" t="s">
        <v>89</v>
      </c>
    </row>
    <row r="155" spans="1:65" s="13" customFormat="1" ht="10.199999999999999">
      <c r="B155" s="181"/>
      <c r="D155" s="177" t="s">
        <v>146</v>
      </c>
      <c r="E155" s="182" t="s">
        <v>1</v>
      </c>
      <c r="F155" s="183" t="s">
        <v>1703</v>
      </c>
      <c r="H155" s="182" t="s">
        <v>1</v>
      </c>
      <c r="I155" s="184"/>
      <c r="L155" s="181"/>
      <c r="M155" s="185"/>
      <c r="N155" s="186"/>
      <c r="O155" s="186"/>
      <c r="P155" s="186"/>
      <c r="Q155" s="186"/>
      <c r="R155" s="186"/>
      <c r="S155" s="186"/>
      <c r="T155" s="187"/>
      <c r="AT155" s="182" t="s">
        <v>146</v>
      </c>
      <c r="AU155" s="182" t="s">
        <v>89</v>
      </c>
      <c r="AV155" s="13" t="s">
        <v>86</v>
      </c>
      <c r="AW155" s="13" t="s">
        <v>33</v>
      </c>
      <c r="AX155" s="13" t="s">
        <v>78</v>
      </c>
      <c r="AY155" s="182" t="s">
        <v>136</v>
      </c>
    </row>
    <row r="156" spans="1:65" s="14" customFormat="1" ht="10.199999999999999">
      <c r="B156" s="188"/>
      <c r="D156" s="177" t="s">
        <v>146</v>
      </c>
      <c r="E156" s="189" t="s">
        <v>1</v>
      </c>
      <c r="F156" s="190" t="s">
        <v>1709</v>
      </c>
      <c r="H156" s="191">
        <v>5.04</v>
      </c>
      <c r="I156" s="192"/>
      <c r="L156" s="188"/>
      <c r="M156" s="193"/>
      <c r="N156" s="194"/>
      <c r="O156" s="194"/>
      <c r="P156" s="194"/>
      <c r="Q156" s="194"/>
      <c r="R156" s="194"/>
      <c r="S156" s="194"/>
      <c r="T156" s="195"/>
      <c r="AT156" s="189" t="s">
        <v>146</v>
      </c>
      <c r="AU156" s="189" t="s">
        <v>89</v>
      </c>
      <c r="AV156" s="14" t="s">
        <v>89</v>
      </c>
      <c r="AW156" s="14" t="s">
        <v>33</v>
      </c>
      <c r="AX156" s="14" t="s">
        <v>78</v>
      </c>
      <c r="AY156" s="189" t="s">
        <v>136</v>
      </c>
    </row>
    <row r="157" spans="1:65" s="15" customFormat="1" ht="10.199999999999999">
      <c r="B157" s="196"/>
      <c r="D157" s="177" t="s">
        <v>146</v>
      </c>
      <c r="E157" s="197" t="s">
        <v>1</v>
      </c>
      <c r="F157" s="198" t="s">
        <v>149</v>
      </c>
      <c r="H157" s="199">
        <v>5.04</v>
      </c>
      <c r="I157" s="200"/>
      <c r="L157" s="196"/>
      <c r="M157" s="201"/>
      <c r="N157" s="202"/>
      <c r="O157" s="202"/>
      <c r="P157" s="202"/>
      <c r="Q157" s="202"/>
      <c r="R157" s="202"/>
      <c r="S157" s="202"/>
      <c r="T157" s="203"/>
      <c r="AT157" s="197" t="s">
        <v>146</v>
      </c>
      <c r="AU157" s="197" t="s">
        <v>89</v>
      </c>
      <c r="AV157" s="15" t="s">
        <v>142</v>
      </c>
      <c r="AW157" s="15" t="s">
        <v>33</v>
      </c>
      <c r="AX157" s="15" t="s">
        <v>86</v>
      </c>
      <c r="AY157" s="197" t="s">
        <v>136</v>
      </c>
    </row>
    <row r="158" spans="1:65" s="2" customFormat="1" ht="16.5" customHeight="1">
      <c r="A158" s="33"/>
      <c r="B158" s="162"/>
      <c r="C158" s="163" t="s">
        <v>212</v>
      </c>
      <c r="D158" s="163" t="s">
        <v>138</v>
      </c>
      <c r="E158" s="164" t="s">
        <v>406</v>
      </c>
      <c r="F158" s="165" t="s">
        <v>407</v>
      </c>
      <c r="G158" s="166" t="s">
        <v>141</v>
      </c>
      <c r="H158" s="167">
        <v>55.8</v>
      </c>
      <c r="I158" s="168"/>
      <c r="J158" s="169">
        <f>ROUND(I158*H158,2)</f>
        <v>0</v>
      </c>
      <c r="K158" s="170"/>
      <c r="L158" s="34"/>
      <c r="M158" s="171" t="s">
        <v>1</v>
      </c>
      <c r="N158" s="172" t="s">
        <v>43</v>
      </c>
      <c r="O158" s="59"/>
      <c r="P158" s="173">
        <f>O158*H158</f>
        <v>0</v>
      </c>
      <c r="Q158" s="173">
        <v>8.4999999999999995E-4</v>
      </c>
      <c r="R158" s="173">
        <f>Q158*H158</f>
        <v>4.7429999999999993E-2</v>
      </c>
      <c r="S158" s="173">
        <v>0</v>
      </c>
      <c r="T158" s="17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5" t="s">
        <v>142</v>
      </c>
      <c r="AT158" s="175" t="s">
        <v>138</v>
      </c>
      <c r="AU158" s="175" t="s">
        <v>89</v>
      </c>
      <c r="AY158" s="18" t="s">
        <v>136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8" t="s">
        <v>86</v>
      </c>
      <c r="BK158" s="176">
        <f>ROUND(I158*H158,2)</f>
        <v>0</v>
      </c>
      <c r="BL158" s="18" t="s">
        <v>142</v>
      </c>
      <c r="BM158" s="175" t="s">
        <v>1710</v>
      </c>
    </row>
    <row r="159" spans="1:65" s="2" customFormat="1" ht="10.199999999999999">
      <c r="A159" s="33"/>
      <c r="B159" s="34"/>
      <c r="C159" s="33"/>
      <c r="D159" s="177" t="s">
        <v>144</v>
      </c>
      <c r="E159" s="33"/>
      <c r="F159" s="178" t="s">
        <v>409</v>
      </c>
      <c r="G159" s="33"/>
      <c r="H159" s="33"/>
      <c r="I159" s="97"/>
      <c r="J159" s="33"/>
      <c r="K159" s="33"/>
      <c r="L159" s="34"/>
      <c r="M159" s="179"/>
      <c r="N159" s="180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144</v>
      </c>
      <c r="AU159" s="18" t="s">
        <v>89</v>
      </c>
    </row>
    <row r="160" spans="1:65" s="13" customFormat="1" ht="10.199999999999999">
      <c r="B160" s="181"/>
      <c r="D160" s="177" t="s">
        <v>146</v>
      </c>
      <c r="E160" s="182" t="s">
        <v>1</v>
      </c>
      <c r="F160" s="183" t="s">
        <v>1703</v>
      </c>
      <c r="H160" s="182" t="s">
        <v>1</v>
      </c>
      <c r="I160" s="184"/>
      <c r="L160" s="181"/>
      <c r="M160" s="185"/>
      <c r="N160" s="186"/>
      <c r="O160" s="186"/>
      <c r="P160" s="186"/>
      <c r="Q160" s="186"/>
      <c r="R160" s="186"/>
      <c r="S160" s="186"/>
      <c r="T160" s="187"/>
      <c r="AT160" s="182" t="s">
        <v>146</v>
      </c>
      <c r="AU160" s="182" t="s">
        <v>89</v>
      </c>
      <c r="AV160" s="13" t="s">
        <v>86</v>
      </c>
      <c r="AW160" s="13" t="s">
        <v>33</v>
      </c>
      <c r="AX160" s="13" t="s">
        <v>78</v>
      </c>
      <c r="AY160" s="182" t="s">
        <v>136</v>
      </c>
    </row>
    <row r="161" spans="1:65" s="14" customFormat="1" ht="10.199999999999999">
      <c r="B161" s="188"/>
      <c r="D161" s="177" t="s">
        <v>146</v>
      </c>
      <c r="E161" s="189" t="s">
        <v>1</v>
      </c>
      <c r="F161" s="190" t="s">
        <v>1711</v>
      </c>
      <c r="H161" s="191">
        <v>8.7200000000000006</v>
      </c>
      <c r="I161" s="192"/>
      <c r="L161" s="188"/>
      <c r="M161" s="193"/>
      <c r="N161" s="194"/>
      <c r="O161" s="194"/>
      <c r="P161" s="194"/>
      <c r="Q161" s="194"/>
      <c r="R161" s="194"/>
      <c r="S161" s="194"/>
      <c r="T161" s="195"/>
      <c r="AT161" s="189" t="s">
        <v>146</v>
      </c>
      <c r="AU161" s="189" t="s">
        <v>89</v>
      </c>
      <c r="AV161" s="14" t="s">
        <v>89</v>
      </c>
      <c r="AW161" s="14" t="s">
        <v>33</v>
      </c>
      <c r="AX161" s="14" t="s">
        <v>78</v>
      </c>
      <c r="AY161" s="189" t="s">
        <v>136</v>
      </c>
    </row>
    <row r="162" spans="1:65" s="14" customFormat="1" ht="10.199999999999999">
      <c r="B162" s="188"/>
      <c r="D162" s="177" t="s">
        <v>146</v>
      </c>
      <c r="E162" s="189" t="s">
        <v>1</v>
      </c>
      <c r="F162" s="190" t="s">
        <v>1712</v>
      </c>
      <c r="H162" s="191">
        <v>13.86</v>
      </c>
      <c r="I162" s="192"/>
      <c r="L162" s="188"/>
      <c r="M162" s="193"/>
      <c r="N162" s="194"/>
      <c r="O162" s="194"/>
      <c r="P162" s="194"/>
      <c r="Q162" s="194"/>
      <c r="R162" s="194"/>
      <c r="S162" s="194"/>
      <c r="T162" s="195"/>
      <c r="AT162" s="189" t="s">
        <v>146</v>
      </c>
      <c r="AU162" s="189" t="s">
        <v>89</v>
      </c>
      <c r="AV162" s="14" t="s">
        <v>89</v>
      </c>
      <c r="AW162" s="14" t="s">
        <v>33</v>
      </c>
      <c r="AX162" s="14" t="s">
        <v>78</v>
      </c>
      <c r="AY162" s="189" t="s">
        <v>136</v>
      </c>
    </row>
    <row r="163" spans="1:65" s="14" customFormat="1" ht="10.199999999999999">
      <c r="B163" s="188"/>
      <c r="D163" s="177" t="s">
        <v>146</v>
      </c>
      <c r="E163" s="189" t="s">
        <v>1</v>
      </c>
      <c r="F163" s="190" t="s">
        <v>1713</v>
      </c>
      <c r="H163" s="191">
        <v>33.28</v>
      </c>
      <c r="I163" s="192"/>
      <c r="L163" s="188"/>
      <c r="M163" s="193"/>
      <c r="N163" s="194"/>
      <c r="O163" s="194"/>
      <c r="P163" s="194"/>
      <c r="Q163" s="194"/>
      <c r="R163" s="194"/>
      <c r="S163" s="194"/>
      <c r="T163" s="195"/>
      <c r="AT163" s="189" t="s">
        <v>146</v>
      </c>
      <c r="AU163" s="189" t="s">
        <v>89</v>
      </c>
      <c r="AV163" s="14" t="s">
        <v>89</v>
      </c>
      <c r="AW163" s="14" t="s">
        <v>33</v>
      </c>
      <c r="AX163" s="14" t="s">
        <v>78</v>
      </c>
      <c r="AY163" s="189" t="s">
        <v>136</v>
      </c>
    </row>
    <row r="164" spans="1:65" s="15" customFormat="1" ht="10.199999999999999">
      <c r="B164" s="196"/>
      <c r="D164" s="177" t="s">
        <v>146</v>
      </c>
      <c r="E164" s="197" t="s">
        <v>1</v>
      </c>
      <c r="F164" s="198" t="s">
        <v>149</v>
      </c>
      <c r="H164" s="199">
        <v>55.86</v>
      </c>
      <c r="I164" s="200"/>
      <c r="L164" s="196"/>
      <c r="M164" s="201"/>
      <c r="N164" s="202"/>
      <c r="O164" s="202"/>
      <c r="P164" s="202"/>
      <c r="Q164" s="202"/>
      <c r="R164" s="202"/>
      <c r="S164" s="202"/>
      <c r="T164" s="203"/>
      <c r="AT164" s="197" t="s">
        <v>146</v>
      </c>
      <c r="AU164" s="197" t="s">
        <v>89</v>
      </c>
      <c r="AV164" s="15" t="s">
        <v>142</v>
      </c>
      <c r="AW164" s="15" t="s">
        <v>33</v>
      </c>
      <c r="AX164" s="15" t="s">
        <v>78</v>
      </c>
      <c r="AY164" s="197" t="s">
        <v>136</v>
      </c>
    </row>
    <row r="165" spans="1:65" s="14" customFormat="1" ht="10.199999999999999">
      <c r="B165" s="188"/>
      <c r="D165" s="177" t="s">
        <v>146</v>
      </c>
      <c r="E165" s="189" t="s">
        <v>1</v>
      </c>
      <c r="F165" s="190" t="s">
        <v>1714</v>
      </c>
      <c r="H165" s="191">
        <v>55.8</v>
      </c>
      <c r="I165" s="192"/>
      <c r="L165" s="188"/>
      <c r="M165" s="193"/>
      <c r="N165" s="194"/>
      <c r="O165" s="194"/>
      <c r="P165" s="194"/>
      <c r="Q165" s="194"/>
      <c r="R165" s="194"/>
      <c r="S165" s="194"/>
      <c r="T165" s="195"/>
      <c r="AT165" s="189" t="s">
        <v>146</v>
      </c>
      <c r="AU165" s="189" t="s">
        <v>89</v>
      </c>
      <c r="AV165" s="14" t="s">
        <v>89</v>
      </c>
      <c r="AW165" s="14" t="s">
        <v>33</v>
      </c>
      <c r="AX165" s="14" t="s">
        <v>86</v>
      </c>
      <c r="AY165" s="189" t="s">
        <v>136</v>
      </c>
    </row>
    <row r="166" spans="1:65" s="2" customFormat="1" ht="16.5" customHeight="1">
      <c r="A166" s="33"/>
      <c r="B166" s="162"/>
      <c r="C166" s="163" t="s">
        <v>219</v>
      </c>
      <c r="D166" s="163" t="s">
        <v>138</v>
      </c>
      <c r="E166" s="164" t="s">
        <v>432</v>
      </c>
      <c r="F166" s="165" t="s">
        <v>433</v>
      </c>
      <c r="G166" s="166" t="s">
        <v>141</v>
      </c>
      <c r="H166" s="167">
        <v>5.04</v>
      </c>
      <c r="I166" s="168"/>
      <c r="J166" s="169">
        <f>ROUND(I166*H166,2)</f>
        <v>0</v>
      </c>
      <c r="K166" s="170"/>
      <c r="L166" s="34"/>
      <c r="M166" s="171" t="s">
        <v>1</v>
      </c>
      <c r="N166" s="172" t="s">
        <v>43</v>
      </c>
      <c r="O166" s="59"/>
      <c r="P166" s="173">
        <f>O166*H166</f>
        <v>0</v>
      </c>
      <c r="Q166" s="173">
        <v>0</v>
      </c>
      <c r="R166" s="173">
        <f>Q166*H166</f>
        <v>0</v>
      </c>
      <c r="S166" s="173">
        <v>0</v>
      </c>
      <c r="T166" s="17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5" t="s">
        <v>142</v>
      </c>
      <c r="AT166" s="175" t="s">
        <v>138</v>
      </c>
      <c r="AU166" s="175" t="s">
        <v>89</v>
      </c>
      <c r="AY166" s="18" t="s">
        <v>136</v>
      </c>
      <c r="BE166" s="176">
        <f>IF(N166="základní",J166,0)</f>
        <v>0</v>
      </c>
      <c r="BF166" s="176">
        <f>IF(N166="snížená",J166,0)</f>
        <v>0</v>
      </c>
      <c r="BG166" s="176">
        <f>IF(N166="zákl. přenesená",J166,0)</f>
        <v>0</v>
      </c>
      <c r="BH166" s="176">
        <f>IF(N166="sníž. přenesená",J166,0)</f>
        <v>0</v>
      </c>
      <c r="BI166" s="176">
        <f>IF(N166="nulová",J166,0)</f>
        <v>0</v>
      </c>
      <c r="BJ166" s="18" t="s">
        <v>86</v>
      </c>
      <c r="BK166" s="176">
        <f>ROUND(I166*H166,2)</f>
        <v>0</v>
      </c>
      <c r="BL166" s="18" t="s">
        <v>142</v>
      </c>
      <c r="BM166" s="175" t="s">
        <v>1715</v>
      </c>
    </row>
    <row r="167" spans="1:65" s="2" customFormat="1" ht="19.2">
      <c r="A167" s="33"/>
      <c r="B167" s="34"/>
      <c r="C167" s="33"/>
      <c r="D167" s="177" t="s">
        <v>144</v>
      </c>
      <c r="E167" s="33"/>
      <c r="F167" s="178" t="s">
        <v>435</v>
      </c>
      <c r="G167" s="33"/>
      <c r="H167" s="33"/>
      <c r="I167" s="97"/>
      <c r="J167" s="33"/>
      <c r="K167" s="33"/>
      <c r="L167" s="34"/>
      <c r="M167" s="179"/>
      <c r="N167" s="180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144</v>
      </c>
      <c r="AU167" s="18" t="s">
        <v>89</v>
      </c>
    </row>
    <row r="168" spans="1:65" s="14" customFormat="1" ht="10.199999999999999">
      <c r="B168" s="188"/>
      <c r="D168" s="177" t="s">
        <v>146</v>
      </c>
      <c r="E168" s="189" t="s">
        <v>1</v>
      </c>
      <c r="F168" s="190" t="s">
        <v>1716</v>
      </c>
      <c r="H168" s="191">
        <v>5.04</v>
      </c>
      <c r="I168" s="192"/>
      <c r="L168" s="188"/>
      <c r="M168" s="193"/>
      <c r="N168" s="194"/>
      <c r="O168" s="194"/>
      <c r="P168" s="194"/>
      <c r="Q168" s="194"/>
      <c r="R168" s="194"/>
      <c r="S168" s="194"/>
      <c r="T168" s="195"/>
      <c r="AT168" s="189" t="s">
        <v>146</v>
      </c>
      <c r="AU168" s="189" t="s">
        <v>89</v>
      </c>
      <c r="AV168" s="14" t="s">
        <v>89</v>
      </c>
      <c r="AW168" s="14" t="s">
        <v>33</v>
      </c>
      <c r="AX168" s="14" t="s">
        <v>86</v>
      </c>
      <c r="AY168" s="189" t="s">
        <v>136</v>
      </c>
    </row>
    <row r="169" spans="1:65" s="2" customFormat="1" ht="16.5" customHeight="1">
      <c r="A169" s="33"/>
      <c r="B169" s="162"/>
      <c r="C169" s="163" t="s">
        <v>224</v>
      </c>
      <c r="D169" s="163" t="s">
        <v>138</v>
      </c>
      <c r="E169" s="164" t="s">
        <v>436</v>
      </c>
      <c r="F169" s="165" t="s">
        <v>437</v>
      </c>
      <c r="G169" s="166" t="s">
        <v>141</v>
      </c>
      <c r="H169" s="167">
        <v>55.8</v>
      </c>
      <c r="I169" s="168"/>
      <c r="J169" s="169">
        <f>ROUND(I169*H169,2)</f>
        <v>0</v>
      </c>
      <c r="K169" s="170"/>
      <c r="L169" s="34"/>
      <c r="M169" s="171" t="s">
        <v>1</v>
      </c>
      <c r="N169" s="172" t="s">
        <v>43</v>
      </c>
      <c r="O169" s="59"/>
      <c r="P169" s="173">
        <f>O169*H169</f>
        <v>0</v>
      </c>
      <c r="Q169" s="173">
        <v>0</v>
      </c>
      <c r="R169" s="173">
        <f>Q169*H169</f>
        <v>0</v>
      </c>
      <c r="S169" s="173">
        <v>0</v>
      </c>
      <c r="T169" s="17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5" t="s">
        <v>142</v>
      </c>
      <c r="AT169" s="175" t="s">
        <v>138</v>
      </c>
      <c r="AU169" s="175" t="s">
        <v>89</v>
      </c>
      <c r="AY169" s="18" t="s">
        <v>136</v>
      </c>
      <c r="BE169" s="176">
        <f>IF(N169="základní",J169,0)</f>
        <v>0</v>
      </c>
      <c r="BF169" s="176">
        <f>IF(N169="snížená",J169,0)</f>
        <v>0</v>
      </c>
      <c r="BG169" s="176">
        <f>IF(N169="zákl. přenesená",J169,0)</f>
        <v>0</v>
      </c>
      <c r="BH169" s="176">
        <f>IF(N169="sníž. přenesená",J169,0)</f>
        <v>0</v>
      </c>
      <c r="BI169" s="176">
        <f>IF(N169="nulová",J169,0)</f>
        <v>0</v>
      </c>
      <c r="BJ169" s="18" t="s">
        <v>86</v>
      </c>
      <c r="BK169" s="176">
        <f>ROUND(I169*H169,2)</f>
        <v>0</v>
      </c>
      <c r="BL169" s="18" t="s">
        <v>142</v>
      </c>
      <c r="BM169" s="175" t="s">
        <v>1717</v>
      </c>
    </row>
    <row r="170" spans="1:65" s="2" customFormat="1" ht="19.2">
      <c r="A170" s="33"/>
      <c r="B170" s="34"/>
      <c r="C170" s="33"/>
      <c r="D170" s="177" t="s">
        <v>144</v>
      </c>
      <c r="E170" s="33"/>
      <c r="F170" s="178" t="s">
        <v>439</v>
      </c>
      <c r="G170" s="33"/>
      <c r="H170" s="33"/>
      <c r="I170" s="97"/>
      <c r="J170" s="33"/>
      <c r="K170" s="33"/>
      <c r="L170" s="34"/>
      <c r="M170" s="179"/>
      <c r="N170" s="180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144</v>
      </c>
      <c r="AU170" s="18" t="s">
        <v>89</v>
      </c>
    </row>
    <row r="171" spans="1:65" s="14" customFormat="1" ht="10.199999999999999">
      <c r="B171" s="188"/>
      <c r="D171" s="177" t="s">
        <v>146</v>
      </c>
      <c r="E171" s="189" t="s">
        <v>1</v>
      </c>
      <c r="F171" s="190" t="s">
        <v>1714</v>
      </c>
      <c r="H171" s="191">
        <v>55.8</v>
      </c>
      <c r="I171" s="192"/>
      <c r="L171" s="188"/>
      <c r="M171" s="193"/>
      <c r="N171" s="194"/>
      <c r="O171" s="194"/>
      <c r="P171" s="194"/>
      <c r="Q171" s="194"/>
      <c r="R171" s="194"/>
      <c r="S171" s="194"/>
      <c r="T171" s="195"/>
      <c r="AT171" s="189" t="s">
        <v>146</v>
      </c>
      <c r="AU171" s="189" t="s">
        <v>89</v>
      </c>
      <c r="AV171" s="14" t="s">
        <v>89</v>
      </c>
      <c r="AW171" s="14" t="s">
        <v>33</v>
      </c>
      <c r="AX171" s="14" t="s">
        <v>86</v>
      </c>
      <c r="AY171" s="189" t="s">
        <v>136</v>
      </c>
    </row>
    <row r="172" spans="1:65" s="2" customFormat="1" ht="16.5" customHeight="1">
      <c r="A172" s="33"/>
      <c r="B172" s="162"/>
      <c r="C172" s="163" t="s">
        <v>230</v>
      </c>
      <c r="D172" s="163" t="s">
        <v>138</v>
      </c>
      <c r="E172" s="164" t="s">
        <v>448</v>
      </c>
      <c r="F172" s="165" t="s">
        <v>449</v>
      </c>
      <c r="G172" s="166" t="s">
        <v>256</v>
      </c>
      <c r="H172" s="167">
        <v>8.1050000000000004</v>
      </c>
      <c r="I172" s="168"/>
      <c r="J172" s="169">
        <f>ROUND(I172*H172,2)</f>
        <v>0</v>
      </c>
      <c r="K172" s="170"/>
      <c r="L172" s="34"/>
      <c r="M172" s="171" t="s">
        <v>1</v>
      </c>
      <c r="N172" s="172" t="s">
        <v>43</v>
      </c>
      <c r="O172" s="59"/>
      <c r="P172" s="173">
        <f>O172*H172</f>
        <v>0</v>
      </c>
      <c r="Q172" s="173">
        <v>0</v>
      </c>
      <c r="R172" s="173">
        <f>Q172*H172</f>
        <v>0</v>
      </c>
      <c r="S172" s="173">
        <v>0</v>
      </c>
      <c r="T172" s="174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5" t="s">
        <v>142</v>
      </c>
      <c r="AT172" s="175" t="s">
        <v>138</v>
      </c>
      <c r="AU172" s="175" t="s">
        <v>89</v>
      </c>
      <c r="AY172" s="18" t="s">
        <v>136</v>
      </c>
      <c r="BE172" s="176">
        <f>IF(N172="základní",J172,0)</f>
        <v>0</v>
      </c>
      <c r="BF172" s="176">
        <f>IF(N172="snížená",J172,0)</f>
        <v>0</v>
      </c>
      <c r="BG172" s="176">
        <f>IF(N172="zákl. přenesená",J172,0)</f>
        <v>0</v>
      </c>
      <c r="BH172" s="176">
        <f>IF(N172="sníž. přenesená",J172,0)</f>
        <v>0</v>
      </c>
      <c r="BI172" s="176">
        <f>IF(N172="nulová",J172,0)</f>
        <v>0</v>
      </c>
      <c r="BJ172" s="18" t="s">
        <v>86</v>
      </c>
      <c r="BK172" s="176">
        <f>ROUND(I172*H172,2)</f>
        <v>0</v>
      </c>
      <c r="BL172" s="18" t="s">
        <v>142</v>
      </c>
      <c r="BM172" s="175" t="s">
        <v>1718</v>
      </c>
    </row>
    <row r="173" spans="1:65" s="2" customFormat="1" ht="19.2">
      <c r="A173" s="33"/>
      <c r="B173" s="34"/>
      <c r="C173" s="33"/>
      <c r="D173" s="177" t="s">
        <v>144</v>
      </c>
      <c r="E173" s="33"/>
      <c r="F173" s="178" t="s">
        <v>451</v>
      </c>
      <c r="G173" s="33"/>
      <c r="H173" s="33"/>
      <c r="I173" s="97"/>
      <c r="J173" s="33"/>
      <c r="K173" s="33"/>
      <c r="L173" s="34"/>
      <c r="M173" s="179"/>
      <c r="N173" s="180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144</v>
      </c>
      <c r="AU173" s="18" t="s">
        <v>89</v>
      </c>
    </row>
    <row r="174" spans="1:65" s="14" customFormat="1" ht="10.199999999999999">
      <c r="B174" s="188"/>
      <c r="D174" s="177" t="s">
        <v>146</v>
      </c>
      <c r="E174" s="189" t="s">
        <v>1</v>
      </c>
      <c r="F174" s="190" t="s">
        <v>1719</v>
      </c>
      <c r="H174" s="191">
        <v>8.1050000000000004</v>
      </c>
      <c r="I174" s="192"/>
      <c r="L174" s="188"/>
      <c r="M174" s="193"/>
      <c r="N174" s="194"/>
      <c r="O174" s="194"/>
      <c r="P174" s="194"/>
      <c r="Q174" s="194"/>
      <c r="R174" s="194"/>
      <c r="S174" s="194"/>
      <c r="T174" s="195"/>
      <c r="AT174" s="189" t="s">
        <v>146</v>
      </c>
      <c r="AU174" s="189" t="s">
        <v>89</v>
      </c>
      <c r="AV174" s="14" t="s">
        <v>89</v>
      </c>
      <c r="AW174" s="14" t="s">
        <v>33</v>
      </c>
      <c r="AX174" s="14" t="s">
        <v>78</v>
      </c>
      <c r="AY174" s="189" t="s">
        <v>136</v>
      </c>
    </row>
    <row r="175" spans="1:65" s="15" customFormat="1" ht="10.199999999999999">
      <c r="B175" s="196"/>
      <c r="D175" s="177" t="s">
        <v>146</v>
      </c>
      <c r="E175" s="197" t="s">
        <v>1</v>
      </c>
      <c r="F175" s="198" t="s">
        <v>149</v>
      </c>
      <c r="H175" s="199">
        <v>8.1050000000000004</v>
      </c>
      <c r="I175" s="200"/>
      <c r="L175" s="196"/>
      <c r="M175" s="201"/>
      <c r="N175" s="202"/>
      <c r="O175" s="202"/>
      <c r="P175" s="202"/>
      <c r="Q175" s="202"/>
      <c r="R175" s="202"/>
      <c r="S175" s="202"/>
      <c r="T175" s="203"/>
      <c r="AT175" s="197" t="s">
        <v>146</v>
      </c>
      <c r="AU175" s="197" t="s">
        <v>89</v>
      </c>
      <c r="AV175" s="15" t="s">
        <v>142</v>
      </c>
      <c r="AW175" s="15" t="s">
        <v>33</v>
      </c>
      <c r="AX175" s="15" t="s">
        <v>86</v>
      </c>
      <c r="AY175" s="197" t="s">
        <v>136</v>
      </c>
    </row>
    <row r="176" spans="1:65" s="2" customFormat="1" ht="21.75" customHeight="1">
      <c r="A176" s="33"/>
      <c r="B176" s="162"/>
      <c r="C176" s="163" t="s">
        <v>236</v>
      </c>
      <c r="D176" s="163" t="s">
        <v>138</v>
      </c>
      <c r="E176" s="164" t="s">
        <v>454</v>
      </c>
      <c r="F176" s="165" t="s">
        <v>455</v>
      </c>
      <c r="G176" s="166" t="s">
        <v>256</v>
      </c>
      <c r="H176" s="167">
        <v>162.1</v>
      </c>
      <c r="I176" s="168"/>
      <c r="J176" s="169">
        <f>ROUND(I176*H176,2)</f>
        <v>0</v>
      </c>
      <c r="K176" s="170"/>
      <c r="L176" s="34"/>
      <c r="M176" s="171" t="s">
        <v>1</v>
      </c>
      <c r="N176" s="172" t="s">
        <v>43</v>
      </c>
      <c r="O176" s="59"/>
      <c r="P176" s="173">
        <f>O176*H176</f>
        <v>0</v>
      </c>
      <c r="Q176" s="173">
        <v>0</v>
      </c>
      <c r="R176" s="173">
        <f>Q176*H176</f>
        <v>0</v>
      </c>
      <c r="S176" s="173">
        <v>0</v>
      </c>
      <c r="T176" s="174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5" t="s">
        <v>142</v>
      </c>
      <c r="AT176" s="175" t="s">
        <v>138</v>
      </c>
      <c r="AU176" s="175" t="s">
        <v>89</v>
      </c>
      <c r="AY176" s="18" t="s">
        <v>136</v>
      </c>
      <c r="BE176" s="176">
        <f>IF(N176="základní",J176,0)</f>
        <v>0</v>
      </c>
      <c r="BF176" s="176">
        <f>IF(N176="snížená",J176,0)</f>
        <v>0</v>
      </c>
      <c r="BG176" s="176">
        <f>IF(N176="zákl. přenesená",J176,0)</f>
        <v>0</v>
      </c>
      <c r="BH176" s="176">
        <f>IF(N176="sníž. přenesená",J176,0)</f>
        <v>0</v>
      </c>
      <c r="BI176" s="176">
        <f>IF(N176="nulová",J176,0)</f>
        <v>0</v>
      </c>
      <c r="BJ176" s="18" t="s">
        <v>86</v>
      </c>
      <c r="BK176" s="176">
        <f>ROUND(I176*H176,2)</f>
        <v>0</v>
      </c>
      <c r="BL176" s="18" t="s">
        <v>142</v>
      </c>
      <c r="BM176" s="175" t="s">
        <v>1720</v>
      </c>
    </row>
    <row r="177" spans="1:65" s="2" customFormat="1" ht="28.8">
      <c r="A177" s="33"/>
      <c r="B177" s="34"/>
      <c r="C177" s="33"/>
      <c r="D177" s="177" t="s">
        <v>144</v>
      </c>
      <c r="E177" s="33"/>
      <c r="F177" s="178" t="s">
        <v>457</v>
      </c>
      <c r="G177" s="33"/>
      <c r="H177" s="33"/>
      <c r="I177" s="97"/>
      <c r="J177" s="33"/>
      <c r="K177" s="33"/>
      <c r="L177" s="34"/>
      <c r="M177" s="179"/>
      <c r="N177" s="180"/>
      <c r="O177" s="59"/>
      <c r="P177" s="59"/>
      <c r="Q177" s="59"/>
      <c r="R177" s="59"/>
      <c r="S177" s="59"/>
      <c r="T177" s="6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144</v>
      </c>
      <c r="AU177" s="18" t="s">
        <v>89</v>
      </c>
    </row>
    <row r="178" spans="1:65" s="14" customFormat="1" ht="10.199999999999999">
      <c r="B178" s="188"/>
      <c r="D178" s="177" t="s">
        <v>146</v>
      </c>
      <c r="E178" s="189" t="s">
        <v>1</v>
      </c>
      <c r="F178" s="190" t="s">
        <v>1721</v>
      </c>
      <c r="H178" s="191">
        <v>162.1</v>
      </c>
      <c r="I178" s="192"/>
      <c r="L178" s="188"/>
      <c r="M178" s="193"/>
      <c r="N178" s="194"/>
      <c r="O178" s="194"/>
      <c r="P178" s="194"/>
      <c r="Q178" s="194"/>
      <c r="R178" s="194"/>
      <c r="S178" s="194"/>
      <c r="T178" s="195"/>
      <c r="AT178" s="189" t="s">
        <v>146</v>
      </c>
      <c r="AU178" s="189" t="s">
        <v>89</v>
      </c>
      <c r="AV178" s="14" t="s">
        <v>89</v>
      </c>
      <c r="AW178" s="14" t="s">
        <v>33</v>
      </c>
      <c r="AX178" s="14" t="s">
        <v>86</v>
      </c>
      <c r="AY178" s="189" t="s">
        <v>136</v>
      </c>
    </row>
    <row r="179" spans="1:65" s="2" customFormat="1" ht="16.5" customHeight="1">
      <c r="A179" s="33"/>
      <c r="B179" s="162"/>
      <c r="C179" s="163" t="s">
        <v>242</v>
      </c>
      <c r="D179" s="163" t="s">
        <v>138</v>
      </c>
      <c r="E179" s="164" t="s">
        <v>466</v>
      </c>
      <c r="F179" s="165" t="s">
        <v>467</v>
      </c>
      <c r="G179" s="166" t="s">
        <v>468</v>
      </c>
      <c r="H179" s="167">
        <v>16.21</v>
      </c>
      <c r="I179" s="168"/>
      <c r="J179" s="169">
        <f>ROUND(I179*H179,2)</f>
        <v>0</v>
      </c>
      <c r="K179" s="170"/>
      <c r="L179" s="34"/>
      <c r="M179" s="171" t="s">
        <v>1</v>
      </c>
      <c r="N179" s="172" t="s">
        <v>43</v>
      </c>
      <c r="O179" s="59"/>
      <c r="P179" s="173">
        <f>O179*H179</f>
        <v>0</v>
      </c>
      <c r="Q179" s="173">
        <v>0</v>
      </c>
      <c r="R179" s="173">
        <f>Q179*H179</f>
        <v>0</v>
      </c>
      <c r="S179" s="173">
        <v>0</v>
      </c>
      <c r="T179" s="174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5" t="s">
        <v>142</v>
      </c>
      <c r="AT179" s="175" t="s">
        <v>138</v>
      </c>
      <c r="AU179" s="175" t="s">
        <v>89</v>
      </c>
      <c r="AY179" s="18" t="s">
        <v>136</v>
      </c>
      <c r="BE179" s="176">
        <f>IF(N179="základní",J179,0)</f>
        <v>0</v>
      </c>
      <c r="BF179" s="176">
        <f>IF(N179="snížená",J179,0)</f>
        <v>0</v>
      </c>
      <c r="BG179" s="176">
        <f>IF(N179="zákl. přenesená",J179,0)</f>
        <v>0</v>
      </c>
      <c r="BH179" s="176">
        <f>IF(N179="sníž. přenesená",J179,0)</f>
        <v>0</v>
      </c>
      <c r="BI179" s="176">
        <f>IF(N179="nulová",J179,0)</f>
        <v>0</v>
      </c>
      <c r="BJ179" s="18" t="s">
        <v>86</v>
      </c>
      <c r="BK179" s="176">
        <f>ROUND(I179*H179,2)</f>
        <v>0</v>
      </c>
      <c r="BL179" s="18" t="s">
        <v>142</v>
      </c>
      <c r="BM179" s="175" t="s">
        <v>1722</v>
      </c>
    </row>
    <row r="180" spans="1:65" s="2" customFormat="1" ht="19.2">
      <c r="A180" s="33"/>
      <c r="B180" s="34"/>
      <c r="C180" s="33"/>
      <c r="D180" s="177" t="s">
        <v>144</v>
      </c>
      <c r="E180" s="33"/>
      <c r="F180" s="178" t="s">
        <v>470</v>
      </c>
      <c r="G180" s="33"/>
      <c r="H180" s="33"/>
      <c r="I180" s="97"/>
      <c r="J180" s="33"/>
      <c r="K180" s="33"/>
      <c r="L180" s="34"/>
      <c r="M180" s="179"/>
      <c r="N180" s="180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144</v>
      </c>
      <c r="AU180" s="18" t="s">
        <v>89</v>
      </c>
    </row>
    <row r="181" spans="1:65" s="14" customFormat="1" ht="10.199999999999999">
      <c r="B181" s="188"/>
      <c r="D181" s="177" t="s">
        <v>146</v>
      </c>
      <c r="E181" s="189" t="s">
        <v>1</v>
      </c>
      <c r="F181" s="190" t="s">
        <v>1723</v>
      </c>
      <c r="H181" s="191">
        <v>16.21</v>
      </c>
      <c r="I181" s="192"/>
      <c r="L181" s="188"/>
      <c r="M181" s="193"/>
      <c r="N181" s="194"/>
      <c r="O181" s="194"/>
      <c r="P181" s="194"/>
      <c r="Q181" s="194"/>
      <c r="R181" s="194"/>
      <c r="S181" s="194"/>
      <c r="T181" s="195"/>
      <c r="AT181" s="189" t="s">
        <v>146</v>
      </c>
      <c r="AU181" s="189" t="s">
        <v>89</v>
      </c>
      <c r="AV181" s="14" t="s">
        <v>89</v>
      </c>
      <c r="AW181" s="14" t="s">
        <v>33</v>
      </c>
      <c r="AX181" s="14" t="s">
        <v>86</v>
      </c>
      <c r="AY181" s="189" t="s">
        <v>136</v>
      </c>
    </row>
    <row r="182" spans="1:65" s="2" customFormat="1" ht="16.5" customHeight="1">
      <c r="A182" s="33"/>
      <c r="B182" s="162"/>
      <c r="C182" s="163" t="s">
        <v>8</v>
      </c>
      <c r="D182" s="163" t="s">
        <v>138</v>
      </c>
      <c r="E182" s="164" t="s">
        <v>473</v>
      </c>
      <c r="F182" s="165" t="s">
        <v>474</v>
      </c>
      <c r="G182" s="166" t="s">
        <v>256</v>
      </c>
      <c r="H182" s="167">
        <v>8.1050000000000004</v>
      </c>
      <c r="I182" s="168"/>
      <c r="J182" s="169">
        <f>ROUND(I182*H182,2)</f>
        <v>0</v>
      </c>
      <c r="K182" s="170"/>
      <c r="L182" s="34"/>
      <c r="M182" s="171" t="s">
        <v>1</v>
      </c>
      <c r="N182" s="172" t="s">
        <v>43</v>
      </c>
      <c r="O182" s="59"/>
      <c r="P182" s="173">
        <f>O182*H182</f>
        <v>0</v>
      </c>
      <c r="Q182" s="173">
        <v>0</v>
      </c>
      <c r="R182" s="173">
        <f>Q182*H182</f>
        <v>0</v>
      </c>
      <c r="S182" s="173">
        <v>0</v>
      </c>
      <c r="T182" s="174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5" t="s">
        <v>142</v>
      </c>
      <c r="AT182" s="175" t="s">
        <v>138</v>
      </c>
      <c r="AU182" s="175" t="s">
        <v>89</v>
      </c>
      <c r="AY182" s="18" t="s">
        <v>136</v>
      </c>
      <c r="BE182" s="176">
        <f>IF(N182="základní",J182,0)</f>
        <v>0</v>
      </c>
      <c r="BF182" s="176">
        <f>IF(N182="snížená",J182,0)</f>
        <v>0</v>
      </c>
      <c r="BG182" s="176">
        <f>IF(N182="zákl. přenesená",J182,0)</f>
        <v>0</v>
      </c>
      <c r="BH182" s="176">
        <f>IF(N182="sníž. přenesená",J182,0)</f>
        <v>0</v>
      </c>
      <c r="BI182" s="176">
        <f>IF(N182="nulová",J182,0)</f>
        <v>0</v>
      </c>
      <c r="BJ182" s="18" t="s">
        <v>86</v>
      </c>
      <c r="BK182" s="176">
        <f>ROUND(I182*H182,2)</f>
        <v>0</v>
      </c>
      <c r="BL182" s="18" t="s">
        <v>142</v>
      </c>
      <c r="BM182" s="175" t="s">
        <v>1724</v>
      </c>
    </row>
    <row r="183" spans="1:65" s="2" customFormat="1" ht="10.199999999999999">
      <c r="A183" s="33"/>
      <c r="B183" s="34"/>
      <c r="C183" s="33"/>
      <c r="D183" s="177" t="s">
        <v>144</v>
      </c>
      <c r="E183" s="33"/>
      <c r="F183" s="178" t="s">
        <v>476</v>
      </c>
      <c r="G183" s="33"/>
      <c r="H183" s="33"/>
      <c r="I183" s="97"/>
      <c r="J183" s="33"/>
      <c r="K183" s="33"/>
      <c r="L183" s="34"/>
      <c r="M183" s="179"/>
      <c r="N183" s="180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144</v>
      </c>
      <c r="AU183" s="18" t="s">
        <v>89</v>
      </c>
    </row>
    <row r="184" spans="1:65" s="14" customFormat="1" ht="10.199999999999999">
      <c r="B184" s="188"/>
      <c r="D184" s="177" t="s">
        <v>146</v>
      </c>
      <c r="E184" s="189" t="s">
        <v>1</v>
      </c>
      <c r="F184" s="190" t="s">
        <v>1725</v>
      </c>
      <c r="H184" s="191">
        <v>8.1050000000000004</v>
      </c>
      <c r="I184" s="192"/>
      <c r="L184" s="188"/>
      <c r="M184" s="193"/>
      <c r="N184" s="194"/>
      <c r="O184" s="194"/>
      <c r="P184" s="194"/>
      <c r="Q184" s="194"/>
      <c r="R184" s="194"/>
      <c r="S184" s="194"/>
      <c r="T184" s="195"/>
      <c r="AT184" s="189" t="s">
        <v>146</v>
      </c>
      <c r="AU184" s="189" t="s">
        <v>89</v>
      </c>
      <c r="AV184" s="14" t="s">
        <v>89</v>
      </c>
      <c r="AW184" s="14" t="s">
        <v>33</v>
      </c>
      <c r="AX184" s="14" t="s">
        <v>86</v>
      </c>
      <c r="AY184" s="189" t="s">
        <v>136</v>
      </c>
    </row>
    <row r="185" spans="1:65" s="2" customFormat="1" ht="16.5" customHeight="1">
      <c r="A185" s="33"/>
      <c r="B185" s="162"/>
      <c r="C185" s="163" t="s">
        <v>253</v>
      </c>
      <c r="D185" s="163" t="s">
        <v>138</v>
      </c>
      <c r="E185" s="164" t="s">
        <v>479</v>
      </c>
      <c r="F185" s="165" t="s">
        <v>480</v>
      </c>
      <c r="G185" s="166" t="s">
        <v>256</v>
      </c>
      <c r="H185" s="167">
        <v>22.344999999999999</v>
      </c>
      <c r="I185" s="168"/>
      <c r="J185" s="169">
        <f>ROUND(I185*H185,2)</f>
        <v>0</v>
      </c>
      <c r="K185" s="170"/>
      <c r="L185" s="34"/>
      <c r="M185" s="171" t="s">
        <v>1</v>
      </c>
      <c r="N185" s="172" t="s">
        <v>43</v>
      </c>
      <c r="O185" s="59"/>
      <c r="P185" s="173">
        <f>O185*H185</f>
        <v>0</v>
      </c>
      <c r="Q185" s="173">
        <v>0</v>
      </c>
      <c r="R185" s="173">
        <f>Q185*H185</f>
        <v>0</v>
      </c>
      <c r="S185" s="173">
        <v>0</v>
      </c>
      <c r="T185" s="174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5" t="s">
        <v>142</v>
      </c>
      <c r="AT185" s="175" t="s">
        <v>138</v>
      </c>
      <c r="AU185" s="175" t="s">
        <v>89</v>
      </c>
      <c r="AY185" s="18" t="s">
        <v>136</v>
      </c>
      <c r="BE185" s="176">
        <f>IF(N185="základní",J185,0)</f>
        <v>0</v>
      </c>
      <c r="BF185" s="176">
        <f>IF(N185="snížená",J185,0)</f>
        <v>0</v>
      </c>
      <c r="BG185" s="176">
        <f>IF(N185="zákl. přenesená",J185,0)</f>
        <v>0</v>
      </c>
      <c r="BH185" s="176">
        <f>IF(N185="sníž. přenesená",J185,0)</f>
        <v>0</v>
      </c>
      <c r="BI185" s="176">
        <f>IF(N185="nulová",J185,0)</f>
        <v>0</v>
      </c>
      <c r="BJ185" s="18" t="s">
        <v>86</v>
      </c>
      <c r="BK185" s="176">
        <f>ROUND(I185*H185,2)</f>
        <v>0</v>
      </c>
      <c r="BL185" s="18" t="s">
        <v>142</v>
      </c>
      <c r="BM185" s="175" t="s">
        <v>1726</v>
      </c>
    </row>
    <row r="186" spans="1:65" s="2" customFormat="1" ht="19.2">
      <c r="A186" s="33"/>
      <c r="B186" s="34"/>
      <c r="C186" s="33"/>
      <c r="D186" s="177" t="s">
        <v>144</v>
      </c>
      <c r="E186" s="33"/>
      <c r="F186" s="178" t="s">
        <v>482</v>
      </c>
      <c r="G186" s="33"/>
      <c r="H186" s="33"/>
      <c r="I186" s="97"/>
      <c r="J186" s="33"/>
      <c r="K186" s="33"/>
      <c r="L186" s="34"/>
      <c r="M186" s="179"/>
      <c r="N186" s="180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144</v>
      </c>
      <c r="AU186" s="18" t="s">
        <v>89</v>
      </c>
    </row>
    <row r="187" spans="1:65" s="14" customFormat="1" ht="10.199999999999999">
      <c r="B187" s="188"/>
      <c r="D187" s="177" t="s">
        <v>146</v>
      </c>
      <c r="E187" s="189" t="s">
        <v>1</v>
      </c>
      <c r="F187" s="190" t="s">
        <v>1727</v>
      </c>
      <c r="H187" s="191">
        <v>30.45</v>
      </c>
      <c r="I187" s="192"/>
      <c r="L187" s="188"/>
      <c r="M187" s="193"/>
      <c r="N187" s="194"/>
      <c r="O187" s="194"/>
      <c r="P187" s="194"/>
      <c r="Q187" s="194"/>
      <c r="R187" s="194"/>
      <c r="S187" s="194"/>
      <c r="T187" s="195"/>
      <c r="AT187" s="189" t="s">
        <v>146</v>
      </c>
      <c r="AU187" s="189" t="s">
        <v>89</v>
      </c>
      <c r="AV187" s="14" t="s">
        <v>89</v>
      </c>
      <c r="AW187" s="14" t="s">
        <v>33</v>
      </c>
      <c r="AX187" s="14" t="s">
        <v>78</v>
      </c>
      <c r="AY187" s="189" t="s">
        <v>136</v>
      </c>
    </row>
    <row r="188" spans="1:65" s="14" customFormat="1" ht="10.199999999999999">
      <c r="B188" s="188"/>
      <c r="D188" s="177" t="s">
        <v>146</v>
      </c>
      <c r="E188" s="189" t="s">
        <v>1</v>
      </c>
      <c r="F188" s="190" t="s">
        <v>1728</v>
      </c>
      <c r="H188" s="191">
        <v>-5.5</v>
      </c>
      <c r="I188" s="192"/>
      <c r="L188" s="188"/>
      <c r="M188" s="193"/>
      <c r="N188" s="194"/>
      <c r="O188" s="194"/>
      <c r="P188" s="194"/>
      <c r="Q188" s="194"/>
      <c r="R188" s="194"/>
      <c r="S188" s="194"/>
      <c r="T188" s="195"/>
      <c r="AT188" s="189" t="s">
        <v>146</v>
      </c>
      <c r="AU188" s="189" t="s">
        <v>89</v>
      </c>
      <c r="AV188" s="14" t="s">
        <v>89</v>
      </c>
      <c r="AW188" s="14" t="s">
        <v>33</v>
      </c>
      <c r="AX188" s="14" t="s">
        <v>78</v>
      </c>
      <c r="AY188" s="189" t="s">
        <v>136</v>
      </c>
    </row>
    <row r="189" spans="1:65" s="14" customFormat="1" ht="10.199999999999999">
      <c r="B189" s="188"/>
      <c r="D189" s="177" t="s">
        <v>146</v>
      </c>
      <c r="E189" s="189" t="s">
        <v>1</v>
      </c>
      <c r="F189" s="190" t="s">
        <v>1729</v>
      </c>
      <c r="H189" s="191">
        <v>-1.5</v>
      </c>
      <c r="I189" s="192"/>
      <c r="L189" s="188"/>
      <c r="M189" s="193"/>
      <c r="N189" s="194"/>
      <c r="O189" s="194"/>
      <c r="P189" s="194"/>
      <c r="Q189" s="194"/>
      <c r="R189" s="194"/>
      <c r="S189" s="194"/>
      <c r="T189" s="195"/>
      <c r="AT189" s="189" t="s">
        <v>146</v>
      </c>
      <c r="AU189" s="189" t="s">
        <v>89</v>
      </c>
      <c r="AV189" s="14" t="s">
        <v>89</v>
      </c>
      <c r="AW189" s="14" t="s">
        <v>33</v>
      </c>
      <c r="AX189" s="14" t="s">
        <v>78</v>
      </c>
      <c r="AY189" s="189" t="s">
        <v>136</v>
      </c>
    </row>
    <row r="190" spans="1:65" s="14" customFormat="1" ht="10.199999999999999">
      <c r="B190" s="188"/>
      <c r="D190" s="177" t="s">
        <v>146</v>
      </c>
      <c r="E190" s="189" t="s">
        <v>1</v>
      </c>
      <c r="F190" s="190" t="s">
        <v>1730</v>
      </c>
      <c r="H190" s="191">
        <v>-5.8000000000000003E-2</v>
      </c>
      <c r="I190" s="192"/>
      <c r="L190" s="188"/>
      <c r="M190" s="193"/>
      <c r="N190" s="194"/>
      <c r="O190" s="194"/>
      <c r="P190" s="194"/>
      <c r="Q190" s="194"/>
      <c r="R190" s="194"/>
      <c r="S190" s="194"/>
      <c r="T190" s="195"/>
      <c r="AT190" s="189" t="s">
        <v>146</v>
      </c>
      <c r="AU190" s="189" t="s">
        <v>89</v>
      </c>
      <c r="AV190" s="14" t="s">
        <v>89</v>
      </c>
      <c r="AW190" s="14" t="s">
        <v>33</v>
      </c>
      <c r="AX190" s="14" t="s">
        <v>78</v>
      </c>
      <c r="AY190" s="189" t="s">
        <v>136</v>
      </c>
    </row>
    <row r="191" spans="1:65" s="14" customFormat="1" ht="10.199999999999999">
      <c r="B191" s="188"/>
      <c r="D191" s="177" t="s">
        <v>146</v>
      </c>
      <c r="E191" s="189" t="s">
        <v>1</v>
      </c>
      <c r="F191" s="190" t="s">
        <v>1731</v>
      </c>
      <c r="H191" s="191">
        <v>-0.17199999999999999</v>
      </c>
      <c r="I191" s="192"/>
      <c r="L191" s="188"/>
      <c r="M191" s="193"/>
      <c r="N191" s="194"/>
      <c r="O191" s="194"/>
      <c r="P191" s="194"/>
      <c r="Q191" s="194"/>
      <c r="R191" s="194"/>
      <c r="S191" s="194"/>
      <c r="T191" s="195"/>
      <c r="AT191" s="189" t="s">
        <v>146</v>
      </c>
      <c r="AU191" s="189" t="s">
        <v>89</v>
      </c>
      <c r="AV191" s="14" t="s">
        <v>89</v>
      </c>
      <c r="AW191" s="14" t="s">
        <v>33</v>
      </c>
      <c r="AX191" s="14" t="s">
        <v>78</v>
      </c>
      <c r="AY191" s="189" t="s">
        <v>136</v>
      </c>
    </row>
    <row r="192" spans="1:65" s="14" customFormat="1" ht="10.199999999999999">
      <c r="B192" s="188"/>
      <c r="D192" s="177" t="s">
        <v>146</v>
      </c>
      <c r="E192" s="189" t="s">
        <v>1</v>
      </c>
      <c r="F192" s="190" t="s">
        <v>1732</v>
      </c>
      <c r="H192" s="191">
        <v>-0.875</v>
      </c>
      <c r="I192" s="192"/>
      <c r="L192" s="188"/>
      <c r="M192" s="193"/>
      <c r="N192" s="194"/>
      <c r="O192" s="194"/>
      <c r="P192" s="194"/>
      <c r="Q192" s="194"/>
      <c r="R192" s="194"/>
      <c r="S192" s="194"/>
      <c r="T192" s="195"/>
      <c r="AT192" s="189" t="s">
        <v>146</v>
      </c>
      <c r="AU192" s="189" t="s">
        <v>89</v>
      </c>
      <c r="AV192" s="14" t="s">
        <v>89</v>
      </c>
      <c r="AW192" s="14" t="s">
        <v>33</v>
      </c>
      <c r="AX192" s="14" t="s">
        <v>78</v>
      </c>
      <c r="AY192" s="189" t="s">
        <v>136</v>
      </c>
    </row>
    <row r="193" spans="1:65" s="15" customFormat="1" ht="10.199999999999999">
      <c r="B193" s="196"/>
      <c r="D193" s="177" t="s">
        <v>146</v>
      </c>
      <c r="E193" s="197" t="s">
        <v>1</v>
      </c>
      <c r="F193" s="198" t="s">
        <v>149</v>
      </c>
      <c r="H193" s="199">
        <v>22.344999999999999</v>
      </c>
      <c r="I193" s="200"/>
      <c r="L193" s="196"/>
      <c r="M193" s="201"/>
      <c r="N193" s="202"/>
      <c r="O193" s="202"/>
      <c r="P193" s="202"/>
      <c r="Q193" s="202"/>
      <c r="R193" s="202"/>
      <c r="S193" s="202"/>
      <c r="T193" s="203"/>
      <c r="AT193" s="197" t="s">
        <v>146</v>
      </c>
      <c r="AU193" s="197" t="s">
        <v>89</v>
      </c>
      <c r="AV193" s="15" t="s">
        <v>142</v>
      </c>
      <c r="AW193" s="15" t="s">
        <v>33</v>
      </c>
      <c r="AX193" s="15" t="s">
        <v>78</v>
      </c>
      <c r="AY193" s="197" t="s">
        <v>136</v>
      </c>
    </row>
    <row r="194" spans="1:65" s="14" customFormat="1" ht="10.199999999999999">
      <c r="B194" s="188"/>
      <c r="D194" s="177" t="s">
        <v>146</v>
      </c>
      <c r="E194" s="189" t="s">
        <v>1</v>
      </c>
      <c r="F194" s="190" t="s">
        <v>1733</v>
      </c>
      <c r="H194" s="191">
        <v>22.344999999999999</v>
      </c>
      <c r="I194" s="192"/>
      <c r="L194" s="188"/>
      <c r="M194" s="193"/>
      <c r="N194" s="194"/>
      <c r="O194" s="194"/>
      <c r="P194" s="194"/>
      <c r="Q194" s="194"/>
      <c r="R194" s="194"/>
      <c r="S194" s="194"/>
      <c r="T194" s="195"/>
      <c r="AT194" s="189" t="s">
        <v>146</v>
      </c>
      <c r="AU194" s="189" t="s">
        <v>89</v>
      </c>
      <c r="AV194" s="14" t="s">
        <v>89</v>
      </c>
      <c r="AW194" s="14" t="s">
        <v>33</v>
      </c>
      <c r="AX194" s="14" t="s">
        <v>86</v>
      </c>
      <c r="AY194" s="189" t="s">
        <v>136</v>
      </c>
    </row>
    <row r="195" spans="1:65" s="2" customFormat="1" ht="16.5" customHeight="1">
      <c r="A195" s="33"/>
      <c r="B195" s="162"/>
      <c r="C195" s="163" t="s">
        <v>338</v>
      </c>
      <c r="D195" s="163" t="s">
        <v>138</v>
      </c>
      <c r="E195" s="164" t="s">
        <v>496</v>
      </c>
      <c r="F195" s="165" t="s">
        <v>497</v>
      </c>
      <c r="G195" s="166" t="s">
        <v>256</v>
      </c>
      <c r="H195" s="167">
        <v>5.5</v>
      </c>
      <c r="I195" s="168"/>
      <c r="J195" s="169">
        <f>ROUND(I195*H195,2)</f>
        <v>0</v>
      </c>
      <c r="K195" s="170"/>
      <c r="L195" s="34"/>
      <c r="M195" s="171" t="s">
        <v>1</v>
      </c>
      <c r="N195" s="172" t="s">
        <v>43</v>
      </c>
      <c r="O195" s="59"/>
      <c r="P195" s="173">
        <f>O195*H195</f>
        <v>0</v>
      </c>
      <c r="Q195" s="173">
        <v>0</v>
      </c>
      <c r="R195" s="173">
        <f>Q195*H195</f>
        <v>0</v>
      </c>
      <c r="S195" s="173">
        <v>0</v>
      </c>
      <c r="T195" s="174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5" t="s">
        <v>142</v>
      </c>
      <c r="AT195" s="175" t="s">
        <v>138</v>
      </c>
      <c r="AU195" s="175" t="s">
        <v>89</v>
      </c>
      <c r="AY195" s="18" t="s">
        <v>136</v>
      </c>
      <c r="BE195" s="176">
        <f>IF(N195="základní",J195,0)</f>
        <v>0</v>
      </c>
      <c r="BF195" s="176">
        <f>IF(N195="snížená",J195,0)</f>
        <v>0</v>
      </c>
      <c r="BG195" s="176">
        <f>IF(N195="zákl. přenesená",J195,0)</f>
        <v>0</v>
      </c>
      <c r="BH195" s="176">
        <f>IF(N195="sníž. přenesená",J195,0)</f>
        <v>0</v>
      </c>
      <c r="BI195" s="176">
        <f>IF(N195="nulová",J195,0)</f>
        <v>0</v>
      </c>
      <c r="BJ195" s="18" t="s">
        <v>86</v>
      </c>
      <c r="BK195" s="176">
        <f>ROUND(I195*H195,2)</f>
        <v>0</v>
      </c>
      <c r="BL195" s="18" t="s">
        <v>142</v>
      </c>
      <c r="BM195" s="175" t="s">
        <v>1734</v>
      </c>
    </row>
    <row r="196" spans="1:65" s="2" customFormat="1" ht="19.2">
      <c r="A196" s="33"/>
      <c r="B196" s="34"/>
      <c r="C196" s="33"/>
      <c r="D196" s="177" t="s">
        <v>144</v>
      </c>
      <c r="E196" s="33"/>
      <c r="F196" s="178" t="s">
        <v>499</v>
      </c>
      <c r="G196" s="33"/>
      <c r="H196" s="33"/>
      <c r="I196" s="97"/>
      <c r="J196" s="33"/>
      <c r="K196" s="33"/>
      <c r="L196" s="34"/>
      <c r="M196" s="179"/>
      <c r="N196" s="180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144</v>
      </c>
      <c r="AU196" s="18" t="s">
        <v>89</v>
      </c>
    </row>
    <row r="197" spans="1:65" s="13" customFormat="1" ht="10.199999999999999">
      <c r="B197" s="181"/>
      <c r="D197" s="177" t="s">
        <v>146</v>
      </c>
      <c r="E197" s="182" t="s">
        <v>1</v>
      </c>
      <c r="F197" s="183" t="s">
        <v>1735</v>
      </c>
      <c r="H197" s="182" t="s">
        <v>1</v>
      </c>
      <c r="I197" s="184"/>
      <c r="L197" s="181"/>
      <c r="M197" s="185"/>
      <c r="N197" s="186"/>
      <c r="O197" s="186"/>
      <c r="P197" s="186"/>
      <c r="Q197" s="186"/>
      <c r="R197" s="186"/>
      <c r="S197" s="186"/>
      <c r="T197" s="187"/>
      <c r="AT197" s="182" t="s">
        <v>146</v>
      </c>
      <c r="AU197" s="182" t="s">
        <v>89</v>
      </c>
      <c r="AV197" s="13" t="s">
        <v>86</v>
      </c>
      <c r="AW197" s="13" t="s">
        <v>33</v>
      </c>
      <c r="AX197" s="13" t="s">
        <v>78</v>
      </c>
      <c r="AY197" s="182" t="s">
        <v>136</v>
      </c>
    </row>
    <row r="198" spans="1:65" s="14" customFormat="1" ht="10.199999999999999">
      <c r="B198" s="188"/>
      <c r="D198" s="177" t="s">
        <v>146</v>
      </c>
      <c r="E198" s="189" t="s">
        <v>1</v>
      </c>
      <c r="F198" s="190" t="s">
        <v>1736</v>
      </c>
      <c r="H198" s="191">
        <v>5.4710000000000001</v>
      </c>
      <c r="I198" s="192"/>
      <c r="L198" s="188"/>
      <c r="M198" s="193"/>
      <c r="N198" s="194"/>
      <c r="O198" s="194"/>
      <c r="P198" s="194"/>
      <c r="Q198" s="194"/>
      <c r="R198" s="194"/>
      <c r="S198" s="194"/>
      <c r="T198" s="195"/>
      <c r="AT198" s="189" t="s">
        <v>146</v>
      </c>
      <c r="AU198" s="189" t="s">
        <v>89</v>
      </c>
      <c r="AV198" s="14" t="s">
        <v>89</v>
      </c>
      <c r="AW198" s="14" t="s">
        <v>33</v>
      </c>
      <c r="AX198" s="14" t="s">
        <v>78</v>
      </c>
      <c r="AY198" s="189" t="s">
        <v>136</v>
      </c>
    </row>
    <row r="199" spans="1:65" s="15" customFormat="1" ht="10.199999999999999">
      <c r="B199" s="196"/>
      <c r="D199" s="177" t="s">
        <v>146</v>
      </c>
      <c r="E199" s="197" t="s">
        <v>1</v>
      </c>
      <c r="F199" s="198" t="s">
        <v>149</v>
      </c>
      <c r="H199" s="199">
        <v>5.4710000000000001</v>
      </c>
      <c r="I199" s="200"/>
      <c r="L199" s="196"/>
      <c r="M199" s="201"/>
      <c r="N199" s="202"/>
      <c r="O199" s="202"/>
      <c r="P199" s="202"/>
      <c r="Q199" s="202"/>
      <c r="R199" s="202"/>
      <c r="S199" s="202"/>
      <c r="T199" s="203"/>
      <c r="AT199" s="197" t="s">
        <v>146</v>
      </c>
      <c r="AU199" s="197" t="s">
        <v>89</v>
      </c>
      <c r="AV199" s="15" t="s">
        <v>142</v>
      </c>
      <c r="AW199" s="15" t="s">
        <v>33</v>
      </c>
      <c r="AX199" s="15" t="s">
        <v>78</v>
      </c>
      <c r="AY199" s="197" t="s">
        <v>136</v>
      </c>
    </row>
    <row r="200" spans="1:65" s="14" customFormat="1" ht="10.199999999999999">
      <c r="B200" s="188"/>
      <c r="D200" s="177" t="s">
        <v>146</v>
      </c>
      <c r="E200" s="189" t="s">
        <v>1</v>
      </c>
      <c r="F200" s="190" t="s">
        <v>1737</v>
      </c>
      <c r="H200" s="191">
        <v>5.5</v>
      </c>
      <c r="I200" s="192"/>
      <c r="L200" s="188"/>
      <c r="M200" s="193"/>
      <c r="N200" s="194"/>
      <c r="O200" s="194"/>
      <c r="P200" s="194"/>
      <c r="Q200" s="194"/>
      <c r="R200" s="194"/>
      <c r="S200" s="194"/>
      <c r="T200" s="195"/>
      <c r="AT200" s="189" t="s">
        <v>146</v>
      </c>
      <c r="AU200" s="189" t="s">
        <v>89</v>
      </c>
      <c r="AV200" s="14" t="s">
        <v>89</v>
      </c>
      <c r="AW200" s="14" t="s">
        <v>33</v>
      </c>
      <c r="AX200" s="14" t="s">
        <v>86</v>
      </c>
      <c r="AY200" s="189" t="s">
        <v>136</v>
      </c>
    </row>
    <row r="201" spans="1:65" s="2" customFormat="1" ht="16.5" customHeight="1">
      <c r="A201" s="33"/>
      <c r="B201" s="162"/>
      <c r="C201" s="212" t="s">
        <v>360</v>
      </c>
      <c r="D201" s="212" t="s">
        <v>517</v>
      </c>
      <c r="E201" s="213" t="s">
        <v>518</v>
      </c>
      <c r="F201" s="214" t="s">
        <v>519</v>
      </c>
      <c r="G201" s="215" t="s">
        <v>468</v>
      </c>
      <c r="H201" s="216">
        <v>11</v>
      </c>
      <c r="I201" s="217"/>
      <c r="J201" s="218">
        <f>ROUND(I201*H201,2)</f>
        <v>0</v>
      </c>
      <c r="K201" s="219"/>
      <c r="L201" s="220"/>
      <c r="M201" s="221" t="s">
        <v>1</v>
      </c>
      <c r="N201" s="222" t="s">
        <v>43</v>
      </c>
      <c r="O201" s="59"/>
      <c r="P201" s="173">
        <f>O201*H201</f>
        <v>0</v>
      </c>
      <c r="Q201" s="173">
        <v>1</v>
      </c>
      <c r="R201" s="173">
        <f>Q201*H201</f>
        <v>11</v>
      </c>
      <c r="S201" s="173">
        <v>0</v>
      </c>
      <c r="T201" s="174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5" t="s">
        <v>204</v>
      </c>
      <c r="AT201" s="175" t="s">
        <v>517</v>
      </c>
      <c r="AU201" s="175" t="s">
        <v>89</v>
      </c>
      <c r="AY201" s="18" t="s">
        <v>136</v>
      </c>
      <c r="BE201" s="176">
        <f>IF(N201="základní",J201,0)</f>
        <v>0</v>
      </c>
      <c r="BF201" s="176">
        <f>IF(N201="snížená",J201,0)</f>
        <v>0</v>
      </c>
      <c r="BG201" s="176">
        <f>IF(N201="zákl. přenesená",J201,0)</f>
        <v>0</v>
      </c>
      <c r="BH201" s="176">
        <f>IF(N201="sníž. přenesená",J201,0)</f>
        <v>0</v>
      </c>
      <c r="BI201" s="176">
        <f>IF(N201="nulová",J201,0)</f>
        <v>0</v>
      </c>
      <c r="BJ201" s="18" t="s">
        <v>86</v>
      </c>
      <c r="BK201" s="176">
        <f>ROUND(I201*H201,2)</f>
        <v>0</v>
      </c>
      <c r="BL201" s="18" t="s">
        <v>142</v>
      </c>
      <c r="BM201" s="175" t="s">
        <v>1738</v>
      </c>
    </row>
    <row r="202" spans="1:65" s="2" customFormat="1" ht="10.199999999999999">
      <c r="A202" s="33"/>
      <c r="B202" s="34"/>
      <c r="C202" s="33"/>
      <c r="D202" s="177" t="s">
        <v>144</v>
      </c>
      <c r="E202" s="33"/>
      <c r="F202" s="178" t="s">
        <v>521</v>
      </c>
      <c r="G202" s="33"/>
      <c r="H202" s="33"/>
      <c r="I202" s="97"/>
      <c r="J202" s="33"/>
      <c r="K202" s="33"/>
      <c r="L202" s="34"/>
      <c r="M202" s="179"/>
      <c r="N202" s="180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144</v>
      </c>
      <c r="AU202" s="18" t="s">
        <v>89</v>
      </c>
    </row>
    <row r="203" spans="1:65" s="14" customFormat="1" ht="10.199999999999999">
      <c r="B203" s="188"/>
      <c r="D203" s="177" t="s">
        <v>146</v>
      </c>
      <c r="E203" s="189" t="s">
        <v>1</v>
      </c>
      <c r="F203" s="190" t="s">
        <v>1739</v>
      </c>
      <c r="H203" s="191">
        <v>11</v>
      </c>
      <c r="I203" s="192"/>
      <c r="L203" s="188"/>
      <c r="M203" s="193"/>
      <c r="N203" s="194"/>
      <c r="O203" s="194"/>
      <c r="P203" s="194"/>
      <c r="Q203" s="194"/>
      <c r="R203" s="194"/>
      <c r="S203" s="194"/>
      <c r="T203" s="195"/>
      <c r="AT203" s="189" t="s">
        <v>146</v>
      </c>
      <c r="AU203" s="189" t="s">
        <v>89</v>
      </c>
      <c r="AV203" s="14" t="s">
        <v>89</v>
      </c>
      <c r="AW203" s="14" t="s">
        <v>33</v>
      </c>
      <c r="AX203" s="14" t="s">
        <v>86</v>
      </c>
      <c r="AY203" s="189" t="s">
        <v>136</v>
      </c>
    </row>
    <row r="204" spans="1:65" s="2" customFormat="1" ht="16.5" customHeight="1">
      <c r="A204" s="33"/>
      <c r="B204" s="162"/>
      <c r="C204" s="163" t="s">
        <v>405</v>
      </c>
      <c r="D204" s="163" t="s">
        <v>138</v>
      </c>
      <c r="E204" s="164" t="s">
        <v>549</v>
      </c>
      <c r="F204" s="165" t="s">
        <v>550</v>
      </c>
      <c r="G204" s="166" t="s">
        <v>141</v>
      </c>
      <c r="H204" s="167">
        <v>15</v>
      </c>
      <c r="I204" s="168"/>
      <c r="J204" s="169">
        <f>ROUND(I204*H204,2)</f>
        <v>0</v>
      </c>
      <c r="K204" s="170"/>
      <c r="L204" s="34"/>
      <c r="M204" s="171" t="s">
        <v>1</v>
      </c>
      <c r="N204" s="172" t="s">
        <v>43</v>
      </c>
      <c r="O204" s="59"/>
      <c r="P204" s="173">
        <f>O204*H204</f>
        <v>0</v>
      </c>
      <c r="Q204" s="173">
        <v>0</v>
      </c>
      <c r="R204" s="173">
        <f>Q204*H204</f>
        <v>0</v>
      </c>
      <c r="S204" s="173">
        <v>0</v>
      </c>
      <c r="T204" s="174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5" t="s">
        <v>142</v>
      </c>
      <c r="AT204" s="175" t="s">
        <v>138</v>
      </c>
      <c r="AU204" s="175" t="s">
        <v>89</v>
      </c>
      <c r="AY204" s="18" t="s">
        <v>136</v>
      </c>
      <c r="BE204" s="176">
        <f>IF(N204="základní",J204,0)</f>
        <v>0</v>
      </c>
      <c r="BF204" s="176">
        <f>IF(N204="snížená",J204,0)</f>
        <v>0</v>
      </c>
      <c r="BG204" s="176">
        <f>IF(N204="zákl. přenesená",J204,0)</f>
        <v>0</v>
      </c>
      <c r="BH204" s="176">
        <f>IF(N204="sníž. přenesená",J204,0)</f>
        <v>0</v>
      </c>
      <c r="BI204" s="176">
        <f>IF(N204="nulová",J204,0)</f>
        <v>0</v>
      </c>
      <c r="BJ204" s="18" t="s">
        <v>86</v>
      </c>
      <c r="BK204" s="176">
        <f>ROUND(I204*H204,2)</f>
        <v>0</v>
      </c>
      <c r="BL204" s="18" t="s">
        <v>142</v>
      </c>
      <c r="BM204" s="175" t="s">
        <v>1740</v>
      </c>
    </row>
    <row r="205" spans="1:65" s="2" customFormat="1" ht="10.199999999999999">
      <c r="A205" s="33"/>
      <c r="B205" s="34"/>
      <c r="C205" s="33"/>
      <c r="D205" s="177" t="s">
        <v>144</v>
      </c>
      <c r="E205" s="33"/>
      <c r="F205" s="178" t="s">
        <v>552</v>
      </c>
      <c r="G205" s="33"/>
      <c r="H205" s="33"/>
      <c r="I205" s="97"/>
      <c r="J205" s="33"/>
      <c r="K205" s="33"/>
      <c r="L205" s="34"/>
      <c r="M205" s="179"/>
      <c r="N205" s="180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144</v>
      </c>
      <c r="AU205" s="18" t="s">
        <v>89</v>
      </c>
    </row>
    <row r="206" spans="1:65" s="14" customFormat="1" ht="10.199999999999999">
      <c r="B206" s="188"/>
      <c r="D206" s="177" t="s">
        <v>146</v>
      </c>
      <c r="E206" s="189" t="s">
        <v>1</v>
      </c>
      <c r="F206" s="190" t="s">
        <v>1741</v>
      </c>
      <c r="H206" s="191">
        <v>15</v>
      </c>
      <c r="I206" s="192"/>
      <c r="L206" s="188"/>
      <c r="M206" s="193"/>
      <c r="N206" s="194"/>
      <c r="O206" s="194"/>
      <c r="P206" s="194"/>
      <c r="Q206" s="194"/>
      <c r="R206" s="194"/>
      <c r="S206" s="194"/>
      <c r="T206" s="195"/>
      <c r="AT206" s="189" t="s">
        <v>146</v>
      </c>
      <c r="AU206" s="189" t="s">
        <v>89</v>
      </c>
      <c r="AV206" s="14" t="s">
        <v>89</v>
      </c>
      <c r="AW206" s="14" t="s">
        <v>33</v>
      </c>
      <c r="AX206" s="14" t="s">
        <v>78</v>
      </c>
      <c r="AY206" s="189" t="s">
        <v>136</v>
      </c>
    </row>
    <row r="207" spans="1:65" s="15" customFormat="1" ht="10.199999999999999">
      <c r="B207" s="196"/>
      <c r="D207" s="177" t="s">
        <v>146</v>
      </c>
      <c r="E207" s="197" t="s">
        <v>1</v>
      </c>
      <c r="F207" s="198" t="s">
        <v>149</v>
      </c>
      <c r="H207" s="199">
        <v>15</v>
      </c>
      <c r="I207" s="200"/>
      <c r="L207" s="196"/>
      <c r="M207" s="201"/>
      <c r="N207" s="202"/>
      <c r="O207" s="202"/>
      <c r="P207" s="202"/>
      <c r="Q207" s="202"/>
      <c r="R207" s="202"/>
      <c r="S207" s="202"/>
      <c r="T207" s="203"/>
      <c r="AT207" s="197" t="s">
        <v>146</v>
      </c>
      <c r="AU207" s="197" t="s">
        <v>89</v>
      </c>
      <c r="AV207" s="15" t="s">
        <v>142</v>
      </c>
      <c r="AW207" s="15" t="s">
        <v>33</v>
      </c>
      <c r="AX207" s="15" t="s">
        <v>86</v>
      </c>
      <c r="AY207" s="197" t="s">
        <v>136</v>
      </c>
    </row>
    <row r="208" spans="1:65" s="12" customFormat="1" ht="22.8" customHeight="1">
      <c r="B208" s="149"/>
      <c r="D208" s="150" t="s">
        <v>77</v>
      </c>
      <c r="E208" s="160" t="s">
        <v>142</v>
      </c>
      <c r="F208" s="160" t="s">
        <v>616</v>
      </c>
      <c r="I208" s="152"/>
      <c r="J208" s="161">
        <f>BK208</f>
        <v>0</v>
      </c>
      <c r="L208" s="149"/>
      <c r="M208" s="154"/>
      <c r="N208" s="155"/>
      <c r="O208" s="155"/>
      <c r="P208" s="156">
        <f>SUM(P209:P223)</f>
        <v>0</v>
      </c>
      <c r="Q208" s="155"/>
      <c r="R208" s="156">
        <f>SUM(R209:R223)</f>
        <v>3.8339999999999999E-2</v>
      </c>
      <c r="S208" s="155"/>
      <c r="T208" s="157">
        <f>SUM(T209:T223)</f>
        <v>0</v>
      </c>
      <c r="AR208" s="150" t="s">
        <v>86</v>
      </c>
      <c r="AT208" s="158" t="s">
        <v>77</v>
      </c>
      <c r="AU208" s="158" t="s">
        <v>86</v>
      </c>
      <c r="AY208" s="150" t="s">
        <v>136</v>
      </c>
      <c r="BK208" s="159">
        <f>SUM(BK209:BK223)</f>
        <v>0</v>
      </c>
    </row>
    <row r="209" spans="1:65" s="2" customFormat="1" ht="16.5" customHeight="1">
      <c r="A209" s="33"/>
      <c r="B209" s="162"/>
      <c r="C209" s="163" t="s">
        <v>431</v>
      </c>
      <c r="D209" s="163" t="s">
        <v>138</v>
      </c>
      <c r="E209" s="164" t="s">
        <v>646</v>
      </c>
      <c r="F209" s="165" t="s">
        <v>647</v>
      </c>
      <c r="G209" s="166" t="s">
        <v>256</v>
      </c>
      <c r="H209" s="167">
        <v>1.5</v>
      </c>
      <c r="I209" s="168"/>
      <c r="J209" s="169">
        <f>ROUND(I209*H209,2)</f>
        <v>0</v>
      </c>
      <c r="K209" s="170"/>
      <c r="L209" s="34"/>
      <c r="M209" s="171" t="s">
        <v>1</v>
      </c>
      <c r="N209" s="172" t="s">
        <v>43</v>
      </c>
      <c r="O209" s="59"/>
      <c r="P209" s="173">
        <f>O209*H209</f>
        <v>0</v>
      </c>
      <c r="Q209" s="173">
        <v>0</v>
      </c>
      <c r="R209" s="173">
        <f>Q209*H209</f>
        <v>0</v>
      </c>
      <c r="S209" s="173">
        <v>0</v>
      </c>
      <c r="T209" s="174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5" t="s">
        <v>142</v>
      </c>
      <c r="AT209" s="175" t="s">
        <v>138</v>
      </c>
      <c r="AU209" s="175" t="s">
        <v>89</v>
      </c>
      <c r="AY209" s="18" t="s">
        <v>136</v>
      </c>
      <c r="BE209" s="176">
        <f>IF(N209="základní",J209,0)</f>
        <v>0</v>
      </c>
      <c r="BF209" s="176">
        <f>IF(N209="snížená",J209,0)</f>
        <v>0</v>
      </c>
      <c r="BG209" s="176">
        <f>IF(N209="zákl. přenesená",J209,0)</f>
        <v>0</v>
      </c>
      <c r="BH209" s="176">
        <f>IF(N209="sníž. přenesená",J209,0)</f>
        <v>0</v>
      </c>
      <c r="BI209" s="176">
        <f>IF(N209="nulová",J209,0)</f>
        <v>0</v>
      </c>
      <c r="BJ209" s="18" t="s">
        <v>86</v>
      </c>
      <c r="BK209" s="176">
        <f>ROUND(I209*H209,2)</f>
        <v>0</v>
      </c>
      <c r="BL209" s="18" t="s">
        <v>142</v>
      </c>
      <c r="BM209" s="175" t="s">
        <v>1742</v>
      </c>
    </row>
    <row r="210" spans="1:65" s="2" customFormat="1" ht="10.199999999999999">
      <c r="A210" s="33"/>
      <c r="B210" s="34"/>
      <c r="C210" s="33"/>
      <c r="D210" s="177" t="s">
        <v>144</v>
      </c>
      <c r="E210" s="33"/>
      <c r="F210" s="178" t="s">
        <v>649</v>
      </c>
      <c r="G210" s="33"/>
      <c r="H210" s="33"/>
      <c r="I210" s="97"/>
      <c r="J210" s="33"/>
      <c r="K210" s="33"/>
      <c r="L210" s="34"/>
      <c r="M210" s="179"/>
      <c r="N210" s="180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144</v>
      </c>
      <c r="AU210" s="18" t="s">
        <v>89</v>
      </c>
    </row>
    <row r="211" spans="1:65" s="13" customFormat="1" ht="10.199999999999999">
      <c r="B211" s="181"/>
      <c r="D211" s="177" t="s">
        <v>146</v>
      </c>
      <c r="E211" s="182" t="s">
        <v>1</v>
      </c>
      <c r="F211" s="183" t="s">
        <v>1735</v>
      </c>
      <c r="H211" s="182" t="s">
        <v>1</v>
      </c>
      <c r="I211" s="184"/>
      <c r="L211" s="181"/>
      <c r="M211" s="185"/>
      <c r="N211" s="186"/>
      <c r="O211" s="186"/>
      <c r="P211" s="186"/>
      <c r="Q211" s="186"/>
      <c r="R211" s="186"/>
      <c r="S211" s="186"/>
      <c r="T211" s="187"/>
      <c r="AT211" s="182" t="s">
        <v>146</v>
      </c>
      <c r="AU211" s="182" t="s">
        <v>89</v>
      </c>
      <c r="AV211" s="13" t="s">
        <v>86</v>
      </c>
      <c r="AW211" s="13" t="s">
        <v>33</v>
      </c>
      <c r="AX211" s="13" t="s">
        <v>78</v>
      </c>
      <c r="AY211" s="182" t="s">
        <v>136</v>
      </c>
    </row>
    <row r="212" spans="1:65" s="14" customFormat="1" ht="10.199999999999999">
      <c r="B212" s="188"/>
      <c r="D212" s="177" t="s">
        <v>146</v>
      </c>
      <c r="E212" s="189" t="s">
        <v>1</v>
      </c>
      <c r="F212" s="190" t="s">
        <v>1743</v>
      </c>
      <c r="H212" s="191">
        <v>1.5</v>
      </c>
      <c r="I212" s="192"/>
      <c r="L212" s="188"/>
      <c r="M212" s="193"/>
      <c r="N212" s="194"/>
      <c r="O212" s="194"/>
      <c r="P212" s="194"/>
      <c r="Q212" s="194"/>
      <c r="R212" s="194"/>
      <c r="S212" s="194"/>
      <c r="T212" s="195"/>
      <c r="AT212" s="189" t="s">
        <v>146</v>
      </c>
      <c r="AU212" s="189" t="s">
        <v>89</v>
      </c>
      <c r="AV212" s="14" t="s">
        <v>89</v>
      </c>
      <c r="AW212" s="14" t="s">
        <v>33</v>
      </c>
      <c r="AX212" s="14" t="s">
        <v>78</v>
      </c>
      <c r="AY212" s="189" t="s">
        <v>136</v>
      </c>
    </row>
    <row r="213" spans="1:65" s="15" customFormat="1" ht="10.199999999999999">
      <c r="B213" s="196"/>
      <c r="D213" s="177" t="s">
        <v>146</v>
      </c>
      <c r="E213" s="197" t="s">
        <v>1</v>
      </c>
      <c r="F213" s="198" t="s">
        <v>149</v>
      </c>
      <c r="H213" s="199">
        <v>1.5</v>
      </c>
      <c r="I213" s="200"/>
      <c r="L213" s="196"/>
      <c r="M213" s="201"/>
      <c r="N213" s="202"/>
      <c r="O213" s="202"/>
      <c r="P213" s="202"/>
      <c r="Q213" s="202"/>
      <c r="R213" s="202"/>
      <c r="S213" s="202"/>
      <c r="T213" s="203"/>
      <c r="AT213" s="197" t="s">
        <v>146</v>
      </c>
      <c r="AU213" s="197" t="s">
        <v>89</v>
      </c>
      <c r="AV213" s="15" t="s">
        <v>142</v>
      </c>
      <c r="AW213" s="15" t="s">
        <v>33</v>
      </c>
      <c r="AX213" s="15" t="s">
        <v>86</v>
      </c>
      <c r="AY213" s="197" t="s">
        <v>136</v>
      </c>
    </row>
    <row r="214" spans="1:65" s="2" customFormat="1" ht="16.5" customHeight="1">
      <c r="A214" s="33"/>
      <c r="B214" s="162"/>
      <c r="C214" s="163" t="s">
        <v>7</v>
      </c>
      <c r="D214" s="163" t="s">
        <v>138</v>
      </c>
      <c r="E214" s="164" t="s">
        <v>1744</v>
      </c>
      <c r="F214" s="165" t="s">
        <v>1745</v>
      </c>
      <c r="G214" s="166" t="s">
        <v>256</v>
      </c>
      <c r="H214" s="167">
        <v>0.875</v>
      </c>
      <c r="I214" s="168"/>
      <c r="J214" s="169">
        <f>ROUND(I214*H214,2)</f>
        <v>0</v>
      </c>
      <c r="K214" s="170"/>
      <c r="L214" s="34"/>
      <c r="M214" s="171" t="s">
        <v>1</v>
      </c>
      <c r="N214" s="172" t="s">
        <v>43</v>
      </c>
      <c r="O214" s="59"/>
      <c r="P214" s="173">
        <f>O214*H214</f>
        <v>0</v>
      </c>
      <c r="Q214" s="173">
        <v>0</v>
      </c>
      <c r="R214" s="173">
        <f>Q214*H214</f>
        <v>0</v>
      </c>
      <c r="S214" s="173">
        <v>0</v>
      </c>
      <c r="T214" s="174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5" t="s">
        <v>142</v>
      </c>
      <c r="AT214" s="175" t="s">
        <v>138</v>
      </c>
      <c r="AU214" s="175" t="s">
        <v>89</v>
      </c>
      <c r="AY214" s="18" t="s">
        <v>136</v>
      </c>
      <c r="BE214" s="176">
        <f>IF(N214="základní",J214,0)</f>
        <v>0</v>
      </c>
      <c r="BF214" s="176">
        <f>IF(N214="snížená",J214,0)</f>
        <v>0</v>
      </c>
      <c r="BG214" s="176">
        <f>IF(N214="zákl. přenesená",J214,0)</f>
        <v>0</v>
      </c>
      <c r="BH214" s="176">
        <f>IF(N214="sníž. přenesená",J214,0)</f>
        <v>0</v>
      </c>
      <c r="BI214" s="176">
        <f>IF(N214="nulová",J214,0)</f>
        <v>0</v>
      </c>
      <c r="BJ214" s="18" t="s">
        <v>86</v>
      </c>
      <c r="BK214" s="176">
        <f>ROUND(I214*H214,2)</f>
        <v>0</v>
      </c>
      <c r="BL214" s="18" t="s">
        <v>142</v>
      </c>
      <c r="BM214" s="175" t="s">
        <v>1746</v>
      </c>
    </row>
    <row r="215" spans="1:65" s="2" customFormat="1" ht="10.199999999999999">
      <c r="A215" s="33"/>
      <c r="B215" s="34"/>
      <c r="C215" s="33"/>
      <c r="D215" s="177" t="s">
        <v>144</v>
      </c>
      <c r="E215" s="33"/>
      <c r="F215" s="178" t="s">
        <v>1747</v>
      </c>
      <c r="G215" s="33"/>
      <c r="H215" s="33"/>
      <c r="I215" s="97"/>
      <c r="J215" s="33"/>
      <c r="K215" s="33"/>
      <c r="L215" s="34"/>
      <c r="M215" s="179"/>
      <c r="N215" s="180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144</v>
      </c>
      <c r="AU215" s="18" t="s">
        <v>89</v>
      </c>
    </row>
    <row r="216" spans="1:65" s="13" customFormat="1" ht="10.199999999999999">
      <c r="B216" s="181"/>
      <c r="D216" s="177" t="s">
        <v>146</v>
      </c>
      <c r="E216" s="182" t="s">
        <v>1</v>
      </c>
      <c r="F216" s="183" t="s">
        <v>1735</v>
      </c>
      <c r="H216" s="182" t="s">
        <v>1</v>
      </c>
      <c r="I216" s="184"/>
      <c r="L216" s="181"/>
      <c r="M216" s="185"/>
      <c r="N216" s="186"/>
      <c r="O216" s="186"/>
      <c r="P216" s="186"/>
      <c r="Q216" s="186"/>
      <c r="R216" s="186"/>
      <c r="S216" s="186"/>
      <c r="T216" s="187"/>
      <c r="AT216" s="182" t="s">
        <v>146</v>
      </c>
      <c r="AU216" s="182" t="s">
        <v>89</v>
      </c>
      <c r="AV216" s="13" t="s">
        <v>86</v>
      </c>
      <c r="AW216" s="13" t="s">
        <v>33</v>
      </c>
      <c r="AX216" s="13" t="s">
        <v>78</v>
      </c>
      <c r="AY216" s="182" t="s">
        <v>136</v>
      </c>
    </row>
    <row r="217" spans="1:65" s="14" customFormat="1" ht="10.199999999999999">
      <c r="B217" s="188"/>
      <c r="D217" s="177" t="s">
        <v>146</v>
      </c>
      <c r="E217" s="189" t="s">
        <v>1</v>
      </c>
      <c r="F217" s="190" t="s">
        <v>1748</v>
      </c>
      <c r="H217" s="191">
        <v>0.875</v>
      </c>
      <c r="I217" s="192"/>
      <c r="L217" s="188"/>
      <c r="M217" s="193"/>
      <c r="N217" s="194"/>
      <c r="O217" s="194"/>
      <c r="P217" s="194"/>
      <c r="Q217" s="194"/>
      <c r="R217" s="194"/>
      <c r="S217" s="194"/>
      <c r="T217" s="195"/>
      <c r="AT217" s="189" t="s">
        <v>146</v>
      </c>
      <c r="AU217" s="189" t="s">
        <v>89</v>
      </c>
      <c r="AV217" s="14" t="s">
        <v>89</v>
      </c>
      <c r="AW217" s="14" t="s">
        <v>33</v>
      </c>
      <c r="AX217" s="14" t="s">
        <v>78</v>
      </c>
      <c r="AY217" s="189" t="s">
        <v>136</v>
      </c>
    </row>
    <row r="218" spans="1:65" s="15" customFormat="1" ht="10.199999999999999">
      <c r="B218" s="196"/>
      <c r="D218" s="177" t="s">
        <v>146</v>
      </c>
      <c r="E218" s="197" t="s">
        <v>1</v>
      </c>
      <c r="F218" s="198" t="s">
        <v>149</v>
      </c>
      <c r="H218" s="199">
        <v>0.875</v>
      </c>
      <c r="I218" s="200"/>
      <c r="L218" s="196"/>
      <c r="M218" s="201"/>
      <c r="N218" s="202"/>
      <c r="O218" s="202"/>
      <c r="P218" s="202"/>
      <c r="Q218" s="202"/>
      <c r="R218" s="202"/>
      <c r="S218" s="202"/>
      <c r="T218" s="203"/>
      <c r="AT218" s="197" t="s">
        <v>146</v>
      </c>
      <c r="AU218" s="197" t="s">
        <v>89</v>
      </c>
      <c r="AV218" s="15" t="s">
        <v>142</v>
      </c>
      <c r="AW218" s="15" t="s">
        <v>33</v>
      </c>
      <c r="AX218" s="15" t="s">
        <v>86</v>
      </c>
      <c r="AY218" s="197" t="s">
        <v>136</v>
      </c>
    </row>
    <row r="219" spans="1:65" s="2" customFormat="1" ht="16.5" customHeight="1">
      <c r="A219" s="33"/>
      <c r="B219" s="162"/>
      <c r="C219" s="163" t="s">
        <v>440</v>
      </c>
      <c r="D219" s="163" t="s">
        <v>138</v>
      </c>
      <c r="E219" s="164" t="s">
        <v>1749</v>
      </c>
      <c r="F219" s="165" t="s">
        <v>1750</v>
      </c>
      <c r="G219" s="166" t="s">
        <v>141</v>
      </c>
      <c r="H219" s="167">
        <v>6</v>
      </c>
      <c r="I219" s="168"/>
      <c r="J219" s="169">
        <f>ROUND(I219*H219,2)</f>
        <v>0</v>
      </c>
      <c r="K219" s="170"/>
      <c r="L219" s="34"/>
      <c r="M219" s="171" t="s">
        <v>1</v>
      </c>
      <c r="N219" s="172" t="s">
        <v>43</v>
      </c>
      <c r="O219" s="59"/>
      <c r="P219" s="173">
        <f>O219*H219</f>
        <v>0</v>
      </c>
      <c r="Q219" s="173">
        <v>6.3899999999999998E-3</v>
      </c>
      <c r="R219" s="173">
        <f>Q219*H219</f>
        <v>3.8339999999999999E-2</v>
      </c>
      <c r="S219" s="173">
        <v>0</v>
      </c>
      <c r="T219" s="174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5" t="s">
        <v>142</v>
      </c>
      <c r="AT219" s="175" t="s">
        <v>138</v>
      </c>
      <c r="AU219" s="175" t="s">
        <v>89</v>
      </c>
      <c r="AY219" s="18" t="s">
        <v>136</v>
      </c>
      <c r="BE219" s="176">
        <f>IF(N219="základní",J219,0)</f>
        <v>0</v>
      </c>
      <c r="BF219" s="176">
        <f>IF(N219="snížená",J219,0)</f>
        <v>0</v>
      </c>
      <c r="BG219" s="176">
        <f>IF(N219="zákl. přenesená",J219,0)</f>
        <v>0</v>
      </c>
      <c r="BH219" s="176">
        <f>IF(N219="sníž. přenesená",J219,0)</f>
        <v>0</v>
      </c>
      <c r="BI219" s="176">
        <f>IF(N219="nulová",J219,0)</f>
        <v>0</v>
      </c>
      <c r="BJ219" s="18" t="s">
        <v>86</v>
      </c>
      <c r="BK219" s="176">
        <f>ROUND(I219*H219,2)</f>
        <v>0</v>
      </c>
      <c r="BL219" s="18" t="s">
        <v>142</v>
      </c>
      <c r="BM219" s="175" t="s">
        <v>1751</v>
      </c>
    </row>
    <row r="220" spans="1:65" s="2" customFormat="1" ht="10.199999999999999">
      <c r="A220" s="33"/>
      <c r="B220" s="34"/>
      <c r="C220" s="33"/>
      <c r="D220" s="177" t="s">
        <v>144</v>
      </c>
      <c r="E220" s="33"/>
      <c r="F220" s="178" t="s">
        <v>1752</v>
      </c>
      <c r="G220" s="33"/>
      <c r="H220" s="33"/>
      <c r="I220" s="97"/>
      <c r="J220" s="33"/>
      <c r="K220" s="33"/>
      <c r="L220" s="34"/>
      <c r="M220" s="179"/>
      <c r="N220" s="180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144</v>
      </c>
      <c r="AU220" s="18" t="s">
        <v>89</v>
      </c>
    </row>
    <row r="221" spans="1:65" s="13" customFormat="1" ht="10.199999999999999">
      <c r="B221" s="181"/>
      <c r="D221" s="177" t="s">
        <v>146</v>
      </c>
      <c r="E221" s="182" t="s">
        <v>1</v>
      </c>
      <c r="F221" s="183" t="s">
        <v>1735</v>
      </c>
      <c r="H221" s="182" t="s">
        <v>1</v>
      </c>
      <c r="I221" s="184"/>
      <c r="L221" s="181"/>
      <c r="M221" s="185"/>
      <c r="N221" s="186"/>
      <c r="O221" s="186"/>
      <c r="P221" s="186"/>
      <c r="Q221" s="186"/>
      <c r="R221" s="186"/>
      <c r="S221" s="186"/>
      <c r="T221" s="187"/>
      <c r="AT221" s="182" t="s">
        <v>146</v>
      </c>
      <c r="AU221" s="182" t="s">
        <v>89</v>
      </c>
      <c r="AV221" s="13" t="s">
        <v>86</v>
      </c>
      <c r="AW221" s="13" t="s">
        <v>33</v>
      </c>
      <c r="AX221" s="13" t="s">
        <v>78</v>
      </c>
      <c r="AY221" s="182" t="s">
        <v>136</v>
      </c>
    </row>
    <row r="222" spans="1:65" s="14" customFormat="1" ht="10.199999999999999">
      <c r="B222" s="188"/>
      <c r="D222" s="177" t="s">
        <v>146</v>
      </c>
      <c r="E222" s="189" t="s">
        <v>1</v>
      </c>
      <c r="F222" s="190" t="s">
        <v>1753</v>
      </c>
      <c r="H222" s="191">
        <v>6</v>
      </c>
      <c r="I222" s="192"/>
      <c r="L222" s="188"/>
      <c r="M222" s="193"/>
      <c r="N222" s="194"/>
      <c r="O222" s="194"/>
      <c r="P222" s="194"/>
      <c r="Q222" s="194"/>
      <c r="R222" s="194"/>
      <c r="S222" s="194"/>
      <c r="T222" s="195"/>
      <c r="AT222" s="189" t="s">
        <v>146</v>
      </c>
      <c r="AU222" s="189" t="s">
        <v>89</v>
      </c>
      <c r="AV222" s="14" t="s">
        <v>89</v>
      </c>
      <c r="AW222" s="14" t="s">
        <v>33</v>
      </c>
      <c r="AX222" s="14" t="s">
        <v>78</v>
      </c>
      <c r="AY222" s="189" t="s">
        <v>136</v>
      </c>
    </row>
    <row r="223" spans="1:65" s="15" customFormat="1" ht="10.199999999999999">
      <c r="B223" s="196"/>
      <c r="D223" s="177" t="s">
        <v>146</v>
      </c>
      <c r="E223" s="197" t="s">
        <v>1</v>
      </c>
      <c r="F223" s="198" t="s">
        <v>149</v>
      </c>
      <c r="H223" s="199">
        <v>6</v>
      </c>
      <c r="I223" s="200"/>
      <c r="L223" s="196"/>
      <c r="M223" s="201"/>
      <c r="N223" s="202"/>
      <c r="O223" s="202"/>
      <c r="P223" s="202"/>
      <c r="Q223" s="202"/>
      <c r="R223" s="202"/>
      <c r="S223" s="202"/>
      <c r="T223" s="203"/>
      <c r="AT223" s="197" t="s">
        <v>146</v>
      </c>
      <c r="AU223" s="197" t="s">
        <v>89</v>
      </c>
      <c r="AV223" s="15" t="s">
        <v>142</v>
      </c>
      <c r="AW223" s="15" t="s">
        <v>33</v>
      </c>
      <c r="AX223" s="15" t="s">
        <v>86</v>
      </c>
      <c r="AY223" s="197" t="s">
        <v>136</v>
      </c>
    </row>
    <row r="224" spans="1:65" s="12" customFormat="1" ht="22.8" customHeight="1">
      <c r="B224" s="149"/>
      <c r="D224" s="150" t="s">
        <v>77</v>
      </c>
      <c r="E224" s="160" t="s">
        <v>204</v>
      </c>
      <c r="F224" s="160" t="s">
        <v>764</v>
      </c>
      <c r="I224" s="152"/>
      <c r="J224" s="161">
        <f>BK224</f>
        <v>0</v>
      </c>
      <c r="L224" s="149"/>
      <c r="M224" s="154"/>
      <c r="N224" s="155"/>
      <c r="O224" s="155"/>
      <c r="P224" s="156">
        <f>SUM(P225:P370)</f>
        <v>0</v>
      </c>
      <c r="Q224" s="155"/>
      <c r="R224" s="156">
        <f>SUM(R225:R370)</f>
        <v>1.98271511</v>
      </c>
      <c r="S224" s="155"/>
      <c r="T224" s="157">
        <f>SUM(T225:T370)</f>
        <v>0</v>
      </c>
      <c r="AR224" s="150" t="s">
        <v>86</v>
      </c>
      <c r="AT224" s="158" t="s">
        <v>77</v>
      </c>
      <c r="AU224" s="158" t="s">
        <v>86</v>
      </c>
      <c r="AY224" s="150" t="s">
        <v>136</v>
      </c>
      <c r="BK224" s="159">
        <f>SUM(BK225:BK370)</f>
        <v>0</v>
      </c>
    </row>
    <row r="225" spans="1:65" s="2" customFormat="1" ht="16.5" customHeight="1">
      <c r="A225" s="33"/>
      <c r="B225" s="162"/>
      <c r="C225" s="163" t="s">
        <v>447</v>
      </c>
      <c r="D225" s="163" t="s">
        <v>138</v>
      </c>
      <c r="E225" s="164" t="s">
        <v>1754</v>
      </c>
      <c r="F225" s="165" t="s">
        <v>1755</v>
      </c>
      <c r="G225" s="166" t="s">
        <v>215</v>
      </c>
      <c r="H225" s="167">
        <v>5</v>
      </c>
      <c r="I225" s="168"/>
      <c r="J225" s="169">
        <f>ROUND(I225*H225,2)</f>
        <v>0</v>
      </c>
      <c r="K225" s="170"/>
      <c r="L225" s="34"/>
      <c r="M225" s="171" t="s">
        <v>1</v>
      </c>
      <c r="N225" s="172" t="s">
        <v>43</v>
      </c>
      <c r="O225" s="59"/>
      <c r="P225" s="173">
        <f>O225*H225</f>
        <v>0</v>
      </c>
      <c r="Q225" s="173">
        <v>0</v>
      </c>
      <c r="R225" s="173">
        <f>Q225*H225</f>
        <v>0</v>
      </c>
      <c r="S225" s="173">
        <v>0</v>
      </c>
      <c r="T225" s="174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5" t="s">
        <v>142</v>
      </c>
      <c r="AT225" s="175" t="s">
        <v>138</v>
      </c>
      <c r="AU225" s="175" t="s">
        <v>89</v>
      </c>
      <c r="AY225" s="18" t="s">
        <v>136</v>
      </c>
      <c r="BE225" s="176">
        <f>IF(N225="základní",J225,0)</f>
        <v>0</v>
      </c>
      <c r="BF225" s="176">
        <f>IF(N225="snížená",J225,0)</f>
        <v>0</v>
      </c>
      <c r="BG225" s="176">
        <f>IF(N225="zákl. přenesená",J225,0)</f>
        <v>0</v>
      </c>
      <c r="BH225" s="176">
        <f>IF(N225="sníž. přenesená",J225,0)</f>
        <v>0</v>
      </c>
      <c r="BI225" s="176">
        <f>IF(N225="nulová",J225,0)</f>
        <v>0</v>
      </c>
      <c r="BJ225" s="18" t="s">
        <v>86</v>
      </c>
      <c r="BK225" s="176">
        <f>ROUND(I225*H225,2)</f>
        <v>0</v>
      </c>
      <c r="BL225" s="18" t="s">
        <v>142</v>
      </c>
      <c r="BM225" s="175" t="s">
        <v>1756</v>
      </c>
    </row>
    <row r="226" spans="1:65" s="2" customFormat="1" ht="19.2">
      <c r="A226" s="33"/>
      <c r="B226" s="34"/>
      <c r="C226" s="33"/>
      <c r="D226" s="177" t="s">
        <v>144</v>
      </c>
      <c r="E226" s="33"/>
      <c r="F226" s="178" t="s">
        <v>1757</v>
      </c>
      <c r="G226" s="33"/>
      <c r="H226" s="33"/>
      <c r="I226" s="97"/>
      <c r="J226" s="33"/>
      <c r="K226" s="33"/>
      <c r="L226" s="34"/>
      <c r="M226" s="179"/>
      <c r="N226" s="180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144</v>
      </c>
      <c r="AU226" s="18" t="s">
        <v>89</v>
      </c>
    </row>
    <row r="227" spans="1:65" s="13" customFormat="1" ht="10.199999999999999">
      <c r="B227" s="181"/>
      <c r="D227" s="177" t="s">
        <v>146</v>
      </c>
      <c r="E227" s="182" t="s">
        <v>1</v>
      </c>
      <c r="F227" s="183" t="s">
        <v>1735</v>
      </c>
      <c r="H227" s="182" t="s">
        <v>1</v>
      </c>
      <c r="I227" s="184"/>
      <c r="L227" s="181"/>
      <c r="M227" s="185"/>
      <c r="N227" s="186"/>
      <c r="O227" s="186"/>
      <c r="P227" s="186"/>
      <c r="Q227" s="186"/>
      <c r="R227" s="186"/>
      <c r="S227" s="186"/>
      <c r="T227" s="187"/>
      <c r="AT227" s="182" t="s">
        <v>146</v>
      </c>
      <c r="AU227" s="182" t="s">
        <v>89</v>
      </c>
      <c r="AV227" s="13" t="s">
        <v>86</v>
      </c>
      <c r="AW227" s="13" t="s">
        <v>33</v>
      </c>
      <c r="AX227" s="13" t="s">
        <v>78</v>
      </c>
      <c r="AY227" s="182" t="s">
        <v>136</v>
      </c>
    </row>
    <row r="228" spans="1:65" s="14" customFormat="1" ht="10.199999999999999">
      <c r="B228" s="188"/>
      <c r="D228" s="177" t="s">
        <v>146</v>
      </c>
      <c r="E228" s="189" t="s">
        <v>1</v>
      </c>
      <c r="F228" s="190" t="s">
        <v>1758</v>
      </c>
      <c r="H228" s="191">
        <v>5</v>
      </c>
      <c r="I228" s="192"/>
      <c r="L228" s="188"/>
      <c r="M228" s="193"/>
      <c r="N228" s="194"/>
      <c r="O228" s="194"/>
      <c r="P228" s="194"/>
      <c r="Q228" s="194"/>
      <c r="R228" s="194"/>
      <c r="S228" s="194"/>
      <c r="T228" s="195"/>
      <c r="AT228" s="189" t="s">
        <v>146</v>
      </c>
      <c r="AU228" s="189" t="s">
        <v>89</v>
      </c>
      <c r="AV228" s="14" t="s">
        <v>89</v>
      </c>
      <c r="AW228" s="14" t="s">
        <v>33</v>
      </c>
      <c r="AX228" s="14" t="s">
        <v>78</v>
      </c>
      <c r="AY228" s="189" t="s">
        <v>136</v>
      </c>
    </row>
    <row r="229" spans="1:65" s="15" customFormat="1" ht="10.199999999999999">
      <c r="B229" s="196"/>
      <c r="D229" s="177" t="s">
        <v>146</v>
      </c>
      <c r="E229" s="197" t="s">
        <v>1</v>
      </c>
      <c r="F229" s="198" t="s">
        <v>149</v>
      </c>
      <c r="H229" s="199">
        <v>5</v>
      </c>
      <c r="I229" s="200"/>
      <c r="L229" s="196"/>
      <c r="M229" s="201"/>
      <c r="N229" s="202"/>
      <c r="O229" s="202"/>
      <c r="P229" s="202"/>
      <c r="Q229" s="202"/>
      <c r="R229" s="202"/>
      <c r="S229" s="202"/>
      <c r="T229" s="203"/>
      <c r="AT229" s="197" t="s">
        <v>146</v>
      </c>
      <c r="AU229" s="197" t="s">
        <v>89</v>
      </c>
      <c r="AV229" s="15" t="s">
        <v>142</v>
      </c>
      <c r="AW229" s="15" t="s">
        <v>33</v>
      </c>
      <c r="AX229" s="15" t="s">
        <v>86</v>
      </c>
      <c r="AY229" s="197" t="s">
        <v>136</v>
      </c>
    </row>
    <row r="230" spans="1:65" s="2" customFormat="1" ht="16.5" customHeight="1">
      <c r="A230" s="33"/>
      <c r="B230" s="162"/>
      <c r="C230" s="212" t="s">
        <v>453</v>
      </c>
      <c r="D230" s="212" t="s">
        <v>517</v>
      </c>
      <c r="E230" s="213" t="s">
        <v>1759</v>
      </c>
      <c r="F230" s="214" t="s">
        <v>1760</v>
      </c>
      <c r="G230" s="215" t="s">
        <v>215</v>
      </c>
      <c r="H230" s="216">
        <v>1</v>
      </c>
      <c r="I230" s="217"/>
      <c r="J230" s="218">
        <f>ROUND(I230*H230,2)</f>
        <v>0</v>
      </c>
      <c r="K230" s="219"/>
      <c r="L230" s="220"/>
      <c r="M230" s="221" t="s">
        <v>1</v>
      </c>
      <c r="N230" s="222" t="s">
        <v>43</v>
      </c>
      <c r="O230" s="59"/>
      <c r="P230" s="173">
        <f>O230*H230</f>
        <v>0</v>
      </c>
      <c r="Q230" s="173">
        <v>7.7999999999999996E-3</v>
      </c>
      <c r="R230" s="173">
        <f>Q230*H230</f>
        <v>7.7999999999999996E-3</v>
      </c>
      <c r="S230" s="173">
        <v>0</v>
      </c>
      <c r="T230" s="174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5" t="s">
        <v>204</v>
      </c>
      <c r="AT230" s="175" t="s">
        <v>517</v>
      </c>
      <c r="AU230" s="175" t="s">
        <v>89</v>
      </c>
      <c r="AY230" s="18" t="s">
        <v>136</v>
      </c>
      <c r="BE230" s="176">
        <f>IF(N230="základní",J230,0)</f>
        <v>0</v>
      </c>
      <c r="BF230" s="176">
        <f>IF(N230="snížená",J230,0)</f>
        <v>0</v>
      </c>
      <c r="BG230" s="176">
        <f>IF(N230="zákl. přenesená",J230,0)</f>
        <v>0</v>
      </c>
      <c r="BH230" s="176">
        <f>IF(N230="sníž. přenesená",J230,0)</f>
        <v>0</v>
      </c>
      <c r="BI230" s="176">
        <f>IF(N230="nulová",J230,0)</f>
        <v>0</v>
      </c>
      <c r="BJ230" s="18" t="s">
        <v>86</v>
      </c>
      <c r="BK230" s="176">
        <f>ROUND(I230*H230,2)</f>
        <v>0</v>
      </c>
      <c r="BL230" s="18" t="s">
        <v>142</v>
      </c>
      <c r="BM230" s="175" t="s">
        <v>1761</v>
      </c>
    </row>
    <row r="231" spans="1:65" s="2" customFormat="1" ht="10.199999999999999">
      <c r="A231" s="33"/>
      <c r="B231" s="34"/>
      <c r="C231" s="33"/>
      <c r="D231" s="177" t="s">
        <v>144</v>
      </c>
      <c r="E231" s="33"/>
      <c r="F231" s="178" t="s">
        <v>1760</v>
      </c>
      <c r="G231" s="33"/>
      <c r="H231" s="33"/>
      <c r="I231" s="97"/>
      <c r="J231" s="33"/>
      <c r="K231" s="33"/>
      <c r="L231" s="34"/>
      <c r="M231" s="179"/>
      <c r="N231" s="180"/>
      <c r="O231" s="59"/>
      <c r="P231" s="59"/>
      <c r="Q231" s="59"/>
      <c r="R231" s="59"/>
      <c r="S231" s="59"/>
      <c r="T231" s="60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8" t="s">
        <v>144</v>
      </c>
      <c r="AU231" s="18" t="s">
        <v>89</v>
      </c>
    </row>
    <row r="232" spans="1:65" s="13" customFormat="1" ht="10.199999999999999">
      <c r="B232" s="181"/>
      <c r="D232" s="177" t="s">
        <v>146</v>
      </c>
      <c r="E232" s="182" t="s">
        <v>1</v>
      </c>
      <c r="F232" s="183" t="s">
        <v>1735</v>
      </c>
      <c r="H232" s="182" t="s">
        <v>1</v>
      </c>
      <c r="I232" s="184"/>
      <c r="L232" s="181"/>
      <c r="M232" s="185"/>
      <c r="N232" s="186"/>
      <c r="O232" s="186"/>
      <c r="P232" s="186"/>
      <c r="Q232" s="186"/>
      <c r="R232" s="186"/>
      <c r="S232" s="186"/>
      <c r="T232" s="187"/>
      <c r="AT232" s="182" t="s">
        <v>146</v>
      </c>
      <c r="AU232" s="182" t="s">
        <v>89</v>
      </c>
      <c r="AV232" s="13" t="s">
        <v>86</v>
      </c>
      <c r="AW232" s="13" t="s">
        <v>33</v>
      </c>
      <c r="AX232" s="13" t="s">
        <v>78</v>
      </c>
      <c r="AY232" s="182" t="s">
        <v>136</v>
      </c>
    </row>
    <row r="233" spans="1:65" s="14" customFormat="1" ht="10.199999999999999">
      <c r="B233" s="188"/>
      <c r="D233" s="177" t="s">
        <v>146</v>
      </c>
      <c r="E233" s="189" t="s">
        <v>1</v>
      </c>
      <c r="F233" s="190" t="s">
        <v>608</v>
      </c>
      <c r="H233" s="191">
        <v>1</v>
      </c>
      <c r="I233" s="192"/>
      <c r="L233" s="188"/>
      <c r="M233" s="193"/>
      <c r="N233" s="194"/>
      <c r="O233" s="194"/>
      <c r="P233" s="194"/>
      <c r="Q233" s="194"/>
      <c r="R233" s="194"/>
      <c r="S233" s="194"/>
      <c r="T233" s="195"/>
      <c r="AT233" s="189" t="s">
        <v>146</v>
      </c>
      <c r="AU233" s="189" t="s">
        <v>89</v>
      </c>
      <c r="AV233" s="14" t="s">
        <v>89</v>
      </c>
      <c r="AW233" s="14" t="s">
        <v>33</v>
      </c>
      <c r="AX233" s="14" t="s">
        <v>78</v>
      </c>
      <c r="AY233" s="189" t="s">
        <v>136</v>
      </c>
    </row>
    <row r="234" spans="1:65" s="15" customFormat="1" ht="10.199999999999999">
      <c r="B234" s="196"/>
      <c r="D234" s="177" t="s">
        <v>146</v>
      </c>
      <c r="E234" s="197" t="s">
        <v>1</v>
      </c>
      <c r="F234" s="198" t="s">
        <v>149</v>
      </c>
      <c r="H234" s="199">
        <v>1</v>
      </c>
      <c r="I234" s="200"/>
      <c r="L234" s="196"/>
      <c r="M234" s="201"/>
      <c r="N234" s="202"/>
      <c r="O234" s="202"/>
      <c r="P234" s="202"/>
      <c r="Q234" s="202"/>
      <c r="R234" s="202"/>
      <c r="S234" s="202"/>
      <c r="T234" s="203"/>
      <c r="AT234" s="197" t="s">
        <v>146</v>
      </c>
      <c r="AU234" s="197" t="s">
        <v>89</v>
      </c>
      <c r="AV234" s="15" t="s">
        <v>142</v>
      </c>
      <c r="AW234" s="15" t="s">
        <v>33</v>
      </c>
      <c r="AX234" s="15" t="s">
        <v>86</v>
      </c>
      <c r="AY234" s="197" t="s">
        <v>136</v>
      </c>
    </row>
    <row r="235" spans="1:65" s="2" customFormat="1" ht="16.5" customHeight="1">
      <c r="A235" s="33"/>
      <c r="B235" s="162"/>
      <c r="C235" s="212" t="s">
        <v>459</v>
      </c>
      <c r="D235" s="212" t="s">
        <v>517</v>
      </c>
      <c r="E235" s="213" t="s">
        <v>1762</v>
      </c>
      <c r="F235" s="214" t="s">
        <v>1763</v>
      </c>
      <c r="G235" s="215" t="s">
        <v>215</v>
      </c>
      <c r="H235" s="216">
        <v>4.12</v>
      </c>
      <c r="I235" s="217"/>
      <c r="J235" s="218">
        <f>ROUND(I235*H235,2)</f>
        <v>0</v>
      </c>
      <c r="K235" s="219"/>
      <c r="L235" s="220"/>
      <c r="M235" s="221" t="s">
        <v>1</v>
      </c>
      <c r="N235" s="222" t="s">
        <v>43</v>
      </c>
      <c r="O235" s="59"/>
      <c r="P235" s="173">
        <f>O235*H235</f>
        <v>0</v>
      </c>
      <c r="Q235" s="173">
        <v>7.0000000000000001E-3</v>
      </c>
      <c r="R235" s="173">
        <f>Q235*H235</f>
        <v>2.8840000000000001E-2</v>
      </c>
      <c r="S235" s="173">
        <v>0</v>
      </c>
      <c r="T235" s="174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5" t="s">
        <v>204</v>
      </c>
      <c r="AT235" s="175" t="s">
        <v>517</v>
      </c>
      <c r="AU235" s="175" t="s">
        <v>89</v>
      </c>
      <c r="AY235" s="18" t="s">
        <v>136</v>
      </c>
      <c r="BE235" s="176">
        <f>IF(N235="základní",J235,0)</f>
        <v>0</v>
      </c>
      <c r="BF235" s="176">
        <f>IF(N235="snížená",J235,0)</f>
        <v>0</v>
      </c>
      <c r="BG235" s="176">
        <f>IF(N235="zákl. přenesená",J235,0)</f>
        <v>0</v>
      </c>
      <c r="BH235" s="176">
        <f>IF(N235="sníž. přenesená",J235,0)</f>
        <v>0</v>
      </c>
      <c r="BI235" s="176">
        <f>IF(N235="nulová",J235,0)</f>
        <v>0</v>
      </c>
      <c r="BJ235" s="18" t="s">
        <v>86</v>
      </c>
      <c r="BK235" s="176">
        <f>ROUND(I235*H235,2)</f>
        <v>0</v>
      </c>
      <c r="BL235" s="18" t="s">
        <v>142</v>
      </c>
      <c r="BM235" s="175" t="s">
        <v>1764</v>
      </c>
    </row>
    <row r="236" spans="1:65" s="2" customFormat="1" ht="10.199999999999999">
      <c r="A236" s="33"/>
      <c r="B236" s="34"/>
      <c r="C236" s="33"/>
      <c r="D236" s="177" t="s">
        <v>144</v>
      </c>
      <c r="E236" s="33"/>
      <c r="F236" s="178" t="s">
        <v>1763</v>
      </c>
      <c r="G236" s="33"/>
      <c r="H236" s="33"/>
      <c r="I236" s="97"/>
      <c r="J236" s="33"/>
      <c r="K236" s="33"/>
      <c r="L236" s="34"/>
      <c r="M236" s="179"/>
      <c r="N236" s="180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144</v>
      </c>
      <c r="AU236" s="18" t="s">
        <v>89</v>
      </c>
    </row>
    <row r="237" spans="1:65" s="13" customFormat="1" ht="10.199999999999999">
      <c r="B237" s="181"/>
      <c r="D237" s="177" t="s">
        <v>146</v>
      </c>
      <c r="E237" s="182" t="s">
        <v>1</v>
      </c>
      <c r="F237" s="183" t="s">
        <v>1735</v>
      </c>
      <c r="H237" s="182" t="s">
        <v>1</v>
      </c>
      <c r="I237" s="184"/>
      <c r="L237" s="181"/>
      <c r="M237" s="185"/>
      <c r="N237" s="186"/>
      <c r="O237" s="186"/>
      <c r="P237" s="186"/>
      <c r="Q237" s="186"/>
      <c r="R237" s="186"/>
      <c r="S237" s="186"/>
      <c r="T237" s="187"/>
      <c r="AT237" s="182" t="s">
        <v>146</v>
      </c>
      <c r="AU237" s="182" t="s">
        <v>89</v>
      </c>
      <c r="AV237" s="13" t="s">
        <v>86</v>
      </c>
      <c r="AW237" s="13" t="s">
        <v>33</v>
      </c>
      <c r="AX237" s="13" t="s">
        <v>78</v>
      </c>
      <c r="AY237" s="182" t="s">
        <v>136</v>
      </c>
    </row>
    <row r="238" spans="1:65" s="14" customFormat="1" ht="10.199999999999999">
      <c r="B238" s="188"/>
      <c r="D238" s="177" t="s">
        <v>146</v>
      </c>
      <c r="E238" s="189" t="s">
        <v>1</v>
      </c>
      <c r="F238" s="190" t="s">
        <v>907</v>
      </c>
      <c r="H238" s="191">
        <v>4</v>
      </c>
      <c r="I238" s="192"/>
      <c r="L238" s="188"/>
      <c r="M238" s="193"/>
      <c r="N238" s="194"/>
      <c r="O238" s="194"/>
      <c r="P238" s="194"/>
      <c r="Q238" s="194"/>
      <c r="R238" s="194"/>
      <c r="S238" s="194"/>
      <c r="T238" s="195"/>
      <c r="AT238" s="189" t="s">
        <v>146</v>
      </c>
      <c r="AU238" s="189" t="s">
        <v>89</v>
      </c>
      <c r="AV238" s="14" t="s">
        <v>89</v>
      </c>
      <c r="AW238" s="14" t="s">
        <v>33</v>
      </c>
      <c r="AX238" s="14" t="s">
        <v>78</v>
      </c>
      <c r="AY238" s="189" t="s">
        <v>136</v>
      </c>
    </row>
    <row r="239" spans="1:65" s="15" customFormat="1" ht="10.199999999999999">
      <c r="B239" s="196"/>
      <c r="D239" s="177" t="s">
        <v>146</v>
      </c>
      <c r="E239" s="197" t="s">
        <v>1</v>
      </c>
      <c r="F239" s="198" t="s">
        <v>149</v>
      </c>
      <c r="H239" s="199">
        <v>4</v>
      </c>
      <c r="I239" s="200"/>
      <c r="L239" s="196"/>
      <c r="M239" s="201"/>
      <c r="N239" s="202"/>
      <c r="O239" s="202"/>
      <c r="P239" s="202"/>
      <c r="Q239" s="202"/>
      <c r="R239" s="202"/>
      <c r="S239" s="202"/>
      <c r="T239" s="203"/>
      <c r="AT239" s="197" t="s">
        <v>146</v>
      </c>
      <c r="AU239" s="197" t="s">
        <v>89</v>
      </c>
      <c r="AV239" s="15" t="s">
        <v>142</v>
      </c>
      <c r="AW239" s="15" t="s">
        <v>33</v>
      </c>
      <c r="AX239" s="15" t="s">
        <v>86</v>
      </c>
      <c r="AY239" s="197" t="s">
        <v>136</v>
      </c>
    </row>
    <row r="240" spans="1:65" s="14" customFormat="1" ht="10.199999999999999">
      <c r="B240" s="188"/>
      <c r="D240" s="177" t="s">
        <v>146</v>
      </c>
      <c r="F240" s="190" t="s">
        <v>1765</v>
      </c>
      <c r="H240" s="191">
        <v>4.12</v>
      </c>
      <c r="I240" s="192"/>
      <c r="L240" s="188"/>
      <c r="M240" s="193"/>
      <c r="N240" s="194"/>
      <c r="O240" s="194"/>
      <c r="P240" s="194"/>
      <c r="Q240" s="194"/>
      <c r="R240" s="194"/>
      <c r="S240" s="194"/>
      <c r="T240" s="195"/>
      <c r="AT240" s="189" t="s">
        <v>146</v>
      </c>
      <c r="AU240" s="189" t="s">
        <v>89</v>
      </c>
      <c r="AV240" s="14" t="s">
        <v>89</v>
      </c>
      <c r="AW240" s="14" t="s">
        <v>3</v>
      </c>
      <c r="AX240" s="14" t="s">
        <v>86</v>
      </c>
      <c r="AY240" s="189" t="s">
        <v>136</v>
      </c>
    </row>
    <row r="241" spans="1:65" s="2" customFormat="1" ht="16.5" customHeight="1">
      <c r="A241" s="33"/>
      <c r="B241" s="162"/>
      <c r="C241" s="163" t="s">
        <v>465</v>
      </c>
      <c r="D241" s="163" t="s">
        <v>138</v>
      </c>
      <c r="E241" s="164" t="s">
        <v>1766</v>
      </c>
      <c r="F241" s="165" t="s">
        <v>1767</v>
      </c>
      <c r="G241" s="166" t="s">
        <v>215</v>
      </c>
      <c r="H241" s="167">
        <v>9</v>
      </c>
      <c r="I241" s="168"/>
      <c r="J241" s="169">
        <f>ROUND(I241*H241,2)</f>
        <v>0</v>
      </c>
      <c r="K241" s="170"/>
      <c r="L241" s="34"/>
      <c r="M241" s="171" t="s">
        <v>1</v>
      </c>
      <c r="N241" s="172" t="s">
        <v>43</v>
      </c>
      <c r="O241" s="59"/>
      <c r="P241" s="173">
        <f>O241*H241</f>
        <v>0</v>
      </c>
      <c r="Q241" s="173">
        <v>1.67E-3</v>
      </c>
      <c r="R241" s="173">
        <f>Q241*H241</f>
        <v>1.503E-2</v>
      </c>
      <c r="S241" s="173">
        <v>0</v>
      </c>
      <c r="T241" s="174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5" t="s">
        <v>142</v>
      </c>
      <c r="AT241" s="175" t="s">
        <v>138</v>
      </c>
      <c r="AU241" s="175" t="s">
        <v>89</v>
      </c>
      <c r="AY241" s="18" t="s">
        <v>136</v>
      </c>
      <c r="BE241" s="176">
        <f>IF(N241="základní",J241,0)</f>
        <v>0</v>
      </c>
      <c r="BF241" s="176">
        <f>IF(N241="snížená",J241,0)</f>
        <v>0</v>
      </c>
      <c r="BG241" s="176">
        <f>IF(N241="zákl. přenesená",J241,0)</f>
        <v>0</v>
      </c>
      <c r="BH241" s="176">
        <f>IF(N241="sníž. přenesená",J241,0)</f>
        <v>0</v>
      </c>
      <c r="BI241" s="176">
        <f>IF(N241="nulová",J241,0)</f>
        <v>0</v>
      </c>
      <c r="BJ241" s="18" t="s">
        <v>86</v>
      </c>
      <c r="BK241" s="176">
        <f>ROUND(I241*H241,2)</f>
        <v>0</v>
      </c>
      <c r="BL241" s="18" t="s">
        <v>142</v>
      </c>
      <c r="BM241" s="175" t="s">
        <v>1768</v>
      </c>
    </row>
    <row r="242" spans="1:65" s="2" customFormat="1" ht="19.2">
      <c r="A242" s="33"/>
      <c r="B242" s="34"/>
      <c r="C242" s="33"/>
      <c r="D242" s="177" t="s">
        <v>144</v>
      </c>
      <c r="E242" s="33"/>
      <c r="F242" s="178" t="s">
        <v>1769</v>
      </c>
      <c r="G242" s="33"/>
      <c r="H242" s="33"/>
      <c r="I242" s="97"/>
      <c r="J242" s="33"/>
      <c r="K242" s="33"/>
      <c r="L242" s="34"/>
      <c r="M242" s="179"/>
      <c r="N242" s="180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144</v>
      </c>
      <c r="AU242" s="18" t="s">
        <v>89</v>
      </c>
    </row>
    <row r="243" spans="1:65" s="13" customFormat="1" ht="10.199999999999999">
      <c r="B243" s="181"/>
      <c r="D243" s="177" t="s">
        <v>146</v>
      </c>
      <c r="E243" s="182" t="s">
        <v>1</v>
      </c>
      <c r="F243" s="183" t="s">
        <v>1735</v>
      </c>
      <c r="H243" s="182" t="s">
        <v>1</v>
      </c>
      <c r="I243" s="184"/>
      <c r="L243" s="181"/>
      <c r="M243" s="185"/>
      <c r="N243" s="186"/>
      <c r="O243" s="186"/>
      <c r="P243" s="186"/>
      <c r="Q243" s="186"/>
      <c r="R243" s="186"/>
      <c r="S243" s="186"/>
      <c r="T243" s="187"/>
      <c r="AT243" s="182" t="s">
        <v>146</v>
      </c>
      <c r="AU243" s="182" t="s">
        <v>89</v>
      </c>
      <c r="AV243" s="13" t="s">
        <v>86</v>
      </c>
      <c r="AW243" s="13" t="s">
        <v>33</v>
      </c>
      <c r="AX243" s="13" t="s">
        <v>78</v>
      </c>
      <c r="AY243" s="182" t="s">
        <v>136</v>
      </c>
    </row>
    <row r="244" spans="1:65" s="14" customFormat="1" ht="10.199999999999999">
      <c r="B244" s="188"/>
      <c r="D244" s="177" t="s">
        <v>146</v>
      </c>
      <c r="E244" s="189" t="s">
        <v>1</v>
      </c>
      <c r="F244" s="190" t="s">
        <v>1770</v>
      </c>
      <c r="H244" s="191">
        <v>9</v>
      </c>
      <c r="I244" s="192"/>
      <c r="L244" s="188"/>
      <c r="M244" s="193"/>
      <c r="N244" s="194"/>
      <c r="O244" s="194"/>
      <c r="P244" s="194"/>
      <c r="Q244" s="194"/>
      <c r="R244" s="194"/>
      <c r="S244" s="194"/>
      <c r="T244" s="195"/>
      <c r="AT244" s="189" t="s">
        <v>146</v>
      </c>
      <c r="AU244" s="189" t="s">
        <v>89</v>
      </c>
      <c r="AV244" s="14" t="s">
        <v>89</v>
      </c>
      <c r="AW244" s="14" t="s">
        <v>33</v>
      </c>
      <c r="AX244" s="14" t="s">
        <v>78</v>
      </c>
      <c r="AY244" s="189" t="s">
        <v>136</v>
      </c>
    </row>
    <row r="245" spans="1:65" s="15" customFormat="1" ht="10.199999999999999">
      <c r="B245" s="196"/>
      <c r="D245" s="177" t="s">
        <v>146</v>
      </c>
      <c r="E245" s="197" t="s">
        <v>1</v>
      </c>
      <c r="F245" s="198" t="s">
        <v>149</v>
      </c>
      <c r="H245" s="199">
        <v>9</v>
      </c>
      <c r="I245" s="200"/>
      <c r="L245" s="196"/>
      <c r="M245" s="201"/>
      <c r="N245" s="202"/>
      <c r="O245" s="202"/>
      <c r="P245" s="202"/>
      <c r="Q245" s="202"/>
      <c r="R245" s="202"/>
      <c r="S245" s="202"/>
      <c r="T245" s="203"/>
      <c r="AT245" s="197" t="s">
        <v>146</v>
      </c>
      <c r="AU245" s="197" t="s">
        <v>89</v>
      </c>
      <c r="AV245" s="15" t="s">
        <v>142</v>
      </c>
      <c r="AW245" s="15" t="s">
        <v>33</v>
      </c>
      <c r="AX245" s="15" t="s">
        <v>86</v>
      </c>
      <c r="AY245" s="197" t="s">
        <v>136</v>
      </c>
    </row>
    <row r="246" spans="1:65" s="2" customFormat="1" ht="16.5" customHeight="1">
      <c r="A246" s="33"/>
      <c r="B246" s="162"/>
      <c r="C246" s="212" t="s">
        <v>472</v>
      </c>
      <c r="D246" s="212" t="s">
        <v>517</v>
      </c>
      <c r="E246" s="213" t="s">
        <v>1771</v>
      </c>
      <c r="F246" s="214" t="s">
        <v>1772</v>
      </c>
      <c r="G246" s="215" t="s">
        <v>215</v>
      </c>
      <c r="H246" s="216">
        <v>7</v>
      </c>
      <c r="I246" s="217"/>
      <c r="J246" s="218">
        <f>ROUND(I246*H246,2)</f>
        <v>0</v>
      </c>
      <c r="K246" s="219"/>
      <c r="L246" s="220"/>
      <c r="M246" s="221" t="s">
        <v>1</v>
      </c>
      <c r="N246" s="222" t="s">
        <v>43</v>
      </c>
      <c r="O246" s="59"/>
      <c r="P246" s="173">
        <f>O246*H246</f>
        <v>0</v>
      </c>
      <c r="Q246" s="173">
        <v>5.0400000000000002E-3</v>
      </c>
      <c r="R246" s="173">
        <f>Q246*H246</f>
        <v>3.5279999999999999E-2</v>
      </c>
      <c r="S246" s="173">
        <v>0</v>
      </c>
      <c r="T246" s="174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5" t="s">
        <v>204</v>
      </c>
      <c r="AT246" s="175" t="s">
        <v>517</v>
      </c>
      <c r="AU246" s="175" t="s">
        <v>89</v>
      </c>
      <c r="AY246" s="18" t="s">
        <v>136</v>
      </c>
      <c r="BE246" s="176">
        <f>IF(N246="základní",J246,0)</f>
        <v>0</v>
      </c>
      <c r="BF246" s="176">
        <f>IF(N246="snížená",J246,0)</f>
        <v>0</v>
      </c>
      <c r="BG246" s="176">
        <f>IF(N246="zákl. přenesená",J246,0)</f>
        <v>0</v>
      </c>
      <c r="BH246" s="176">
        <f>IF(N246="sníž. přenesená",J246,0)</f>
        <v>0</v>
      </c>
      <c r="BI246" s="176">
        <f>IF(N246="nulová",J246,0)</f>
        <v>0</v>
      </c>
      <c r="BJ246" s="18" t="s">
        <v>86</v>
      </c>
      <c r="BK246" s="176">
        <f>ROUND(I246*H246,2)</f>
        <v>0</v>
      </c>
      <c r="BL246" s="18" t="s">
        <v>142</v>
      </c>
      <c r="BM246" s="175" t="s">
        <v>1773</v>
      </c>
    </row>
    <row r="247" spans="1:65" s="2" customFormat="1" ht="10.199999999999999">
      <c r="A247" s="33"/>
      <c r="B247" s="34"/>
      <c r="C247" s="33"/>
      <c r="D247" s="177" t="s">
        <v>144</v>
      </c>
      <c r="E247" s="33"/>
      <c r="F247" s="178" t="s">
        <v>1772</v>
      </c>
      <c r="G247" s="33"/>
      <c r="H247" s="33"/>
      <c r="I247" s="97"/>
      <c r="J247" s="33"/>
      <c r="K247" s="33"/>
      <c r="L247" s="34"/>
      <c r="M247" s="179"/>
      <c r="N247" s="180"/>
      <c r="O247" s="59"/>
      <c r="P247" s="59"/>
      <c r="Q247" s="59"/>
      <c r="R247" s="59"/>
      <c r="S247" s="59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144</v>
      </c>
      <c r="AU247" s="18" t="s">
        <v>89</v>
      </c>
    </row>
    <row r="248" spans="1:65" s="13" customFormat="1" ht="10.199999999999999">
      <c r="B248" s="181"/>
      <c r="D248" s="177" t="s">
        <v>146</v>
      </c>
      <c r="E248" s="182" t="s">
        <v>1</v>
      </c>
      <c r="F248" s="183" t="s">
        <v>1735</v>
      </c>
      <c r="H248" s="182" t="s">
        <v>1</v>
      </c>
      <c r="I248" s="184"/>
      <c r="L248" s="181"/>
      <c r="M248" s="185"/>
      <c r="N248" s="186"/>
      <c r="O248" s="186"/>
      <c r="P248" s="186"/>
      <c r="Q248" s="186"/>
      <c r="R248" s="186"/>
      <c r="S248" s="186"/>
      <c r="T248" s="187"/>
      <c r="AT248" s="182" t="s">
        <v>146</v>
      </c>
      <c r="AU248" s="182" t="s">
        <v>89</v>
      </c>
      <c r="AV248" s="13" t="s">
        <v>86</v>
      </c>
      <c r="AW248" s="13" t="s">
        <v>33</v>
      </c>
      <c r="AX248" s="13" t="s">
        <v>78</v>
      </c>
      <c r="AY248" s="182" t="s">
        <v>136</v>
      </c>
    </row>
    <row r="249" spans="1:65" s="14" customFormat="1" ht="10.199999999999999">
      <c r="B249" s="188"/>
      <c r="D249" s="177" t="s">
        <v>146</v>
      </c>
      <c r="E249" s="189" t="s">
        <v>1</v>
      </c>
      <c r="F249" s="190" t="s">
        <v>1774</v>
      </c>
      <c r="H249" s="191">
        <v>7</v>
      </c>
      <c r="I249" s="192"/>
      <c r="L249" s="188"/>
      <c r="M249" s="193"/>
      <c r="N249" s="194"/>
      <c r="O249" s="194"/>
      <c r="P249" s="194"/>
      <c r="Q249" s="194"/>
      <c r="R249" s="194"/>
      <c r="S249" s="194"/>
      <c r="T249" s="195"/>
      <c r="AT249" s="189" t="s">
        <v>146</v>
      </c>
      <c r="AU249" s="189" t="s">
        <v>89</v>
      </c>
      <c r="AV249" s="14" t="s">
        <v>89</v>
      </c>
      <c r="AW249" s="14" t="s">
        <v>33</v>
      </c>
      <c r="AX249" s="14" t="s">
        <v>78</v>
      </c>
      <c r="AY249" s="189" t="s">
        <v>136</v>
      </c>
    </row>
    <row r="250" spans="1:65" s="15" customFormat="1" ht="10.199999999999999">
      <c r="B250" s="196"/>
      <c r="D250" s="177" t="s">
        <v>146</v>
      </c>
      <c r="E250" s="197" t="s">
        <v>1</v>
      </c>
      <c r="F250" s="198" t="s">
        <v>149</v>
      </c>
      <c r="H250" s="199">
        <v>7</v>
      </c>
      <c r="I250" s="200"/>
      <c r="L250" s="196"/>
      <c r="M250" s="201"/>
      <c r="N250" s="202"/>
      <c r="O250" s="202"/>
      <c r="P250" s="202"/>
      <c r="Q250" s="202"/>
      <c r="R250" s="202"/>
      <c r="S250" s="202"/>
      <c r="T250" s="203"/>
      <c r="AT250" s="197" t="s">
        <v>146</v>
      </c>
      <c r="AU250" s="197" t="s">
        <v>89</v>
      </c>
      <c r="AV250" s="15" t="s">
        <v>142</v>
      </c>
      <c r="AW250" s="15" t="s">
        <v>33</v>
      </c>
      <c r="AX250" s="15" t="s">
        <v>86</v>
      </c>
      <c r="AY250" s="197" t="s">
        <v>136</v>
      </c>
    </row>
    <row r="251" spans="1:65" s="2" customFormat="1" ht="16.5" customHeight="1">
      <c r="A251" s="33"/>
      <c r="B251" s="162"/>
      <c r="C251" s="212" t="s">
        <v>478</v>
      </c>
      <c r="D251" s="212" t="s">
        <v>517</v>
      </c>
      <c r="E251" s="213" t="s">
        <v>1775</v>
      </c>
      <c r="F251" s="214" t="s">
        <v>1776</v>
      </c>
      <c r="G251" s="215" t="s">
        <v>215</v>
      </c>
      <c r="H251" s="216">
        <v>1</v>
      </c>
      <c r="I251" s="217"/>
      <c r="J251" s="218">
        <f>ROUND(I251*H251,2)</f>
        <v>0</v>
      </c>
      <c r="K251" s="219"/>
      <c r="L251" s="220"/>
      <c r="M251" s="221" t="s">
        <v>1</v>
      </c>
      <c r="N251" s="222" t="s">
        <v>43</v>
      </c>
      <c r="O251" s="59"/>
      <c r="P251" s="173">
        <f>O251*H251</f>
        <v>0</v>
      </c>
      <c r="Q251" s="173">
        <v>9.4999999999999998E-3</v>
      </c>
      <c r="R251" s="173">
        <f>Q251*H251</f>
        <v>9.4999999999999998E-3</v>
      </c>
      <c r="S251" s="173">
        <v>0</v>
      </c>
      <c r="T251" s="174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5" t="s">
        <v>204</v>
      </c>
      <c r="AT251" s="175" t="s">
        <v>517</v>
      </c>
      <c r="AU251" s="175" t="s">
        <v>89</v>
      </c>
      <c r="AY251" s="18" t="s">
        <v>136</v>
      </c>
      <c r="BE251" s="176">
        <f>IF(N251="základní",J251,0)</f>
        <v>0</v>
      </c>
      <c r="BF251" s="176">
        <f>IF(N251="snížená",J251,0)</f>
        <v>0</v>
      </c>
      <c r="BG251" s="176">
        <f>IF(N251="zákl. přenesená",J251,0)</f>
        <v>0</v>
      </c>
      <c r="BH251" s="176">
        <f>IF(N251="sníž. přenesená",J251,0)</f>
        <v>0</v>
      </c>
      <c r="BI251" s="176">
        <f>IF(N251="nulová",J251,0)</f>
        <v>0</v>
      </c>
      <c r="BJ251" s="18" t="s">
        <v>86</v>
      </c>
      <c r="BK251" s="176">
        <f>ROUND(I251*H251,2)</f>
        <v>0</v>
      </c>
      <c r="BL251" s="18" t="s">
        <v>142</v>
      </c>
      <c r="BM251" s="175" t="s">
        <v>1777</v>
      </c>
    </row>
    <row r="252" spans="1:65" s="2" customFormat="1" ht="10.199999999999999">
      <c r="A252" s="33"/>
      <c r="B252" s="34"/>
      <c r="C252" s="33"/>
      <c r="D252" s="177" t="s">
        <v>144</v>
      </c>
      <c r="E252" s="33"/>
      <c r="F252" s="178" t="s">
        <v>1776</v>
      </c>
      <c r="G252" s="33"/>
      <c r="H252" s="33"/>
      <c r="I252" s="97"/>
      <c r="J252" s="33"/>
      <c r="K252" s="33"/>
      <c r="L252" s="34"/>
      <c r="M252" s="179"/>
      <c r="N252" s="180"/>
      <c r="O252" s="59"/>
      <c r="P252" s="59"/>
      <c r="Q252" s="59"/>
      <c r="R252" s="59"/>
      <c r="S252" s="59"/>
      <c r="T252" s="60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144</v>
      </c>
      <c r="AU252" s="18" t="s">
        <v>89</v>
      </c>
    </row>
    <row r="253" spans="1:65" s="13" customFormat="1" ht="10.199999999999999">
      <c r="B253" s="181"/>
      <c r="D253" s="177" t="s">
        <v>146</v>
      </c>
      <c r="E253" s="182" t="s">
        <v>1</v>
      </c>
      <c r="F253" s="183" t="s">
        <v>1735</v>
      </c>
      <c r="H253" s="182" t="s">
        <v>1</v>
      </c>
      <c r="I253" s="184"/>
      <c r="L253" s="181"/>
      <c r="M253" s="185"/>
      <c r="N253" s="186"/>
      <c r="O253" s="186"/>
      <c r="P253" s="186"/>
      <c r="Q253" s="186"/>
      <c r="R253" s="186"/>
      <c r="S253" s="186"/>
      <c r="T253" s="187"/>
      <c r="AT253" s="182" t="s">
        <v>146</v>
      </c>
      <c r="AU253" s="182" t="s">
        <v>89</v>
      </c>
      <c r="AV253" s="13" t="s">
        <v>86</v>
      </c>
      <c r="AW253" s="13" t="s">
        <v>33</v>
      </c>
      <c r="AX253" s="13" t="s">
        <v>78</v>
      </c>
      <c r="AY253" s="182" t="s">
        <v>136</v>
      </c>
    </row>
    <row r="254" spans="1:65" s="14" customFormat="1" ht="10.199999999999999">
      <c r="B254" s="188"/>
      <c r="D254" s="177" t="s">
        <v>146</v>
      </c>
      <c r="E254" s="189" t="s">
        <v>1</v>
      </c>
      <c r="F254" s="190" t="s">
        <v>608</v>
      </c>
      <c r="H254" s="191">
        <v>1</v>
      </c>
      <c r="I254" s="192"/>
      <c r="L254" s="188"/>
      <c r="M254" s="193"/>
      <c r="N254" s="194"/>
      <c r="O254" s="194"/>
      <c r="P254" s="194"/>
      <c r="Q254" s="194"/>
      <c r="R254" s="194"/>
      <c r="S254" s="194"/>
      <c r="T254" s="195"/>
      <c r="AT254" s="189" t="s">
        <v>146</v>
      </c>
      <c r="AU254" s="189" t="s">
        <v>89</v>
      </c>
      <c r="AV254" s="14" t="s">
        <v>89</v>
      </c>
      <c r="AW254" s="14" t="s">
        <v>33</v>
      </c>
      <c r="AX254" s="14" t="s">
        <v>78</v>
      </c>
      <c r="AY254" s="189" t="s">
        <v>136</v>
      </c>
    </row>
    <row r="255" spans="1:65" s="15" customFormat="1" ht="10.199999999999999">
      <c r="B255" s="196"/>
      <c r="D255" s="177" t="s">
        <v>146</v>
      </c>
      <c r="E255" s="197" t="s">
        <v>1</v>
      </c>
      <c r="F255" s="198" t="s">
        <v>149</v>
      </c>
      <c r="H255" s="199">
        <v>1</v>
      </c>
      <c r="I255" s="200"/>
      <c r="L255" s="196"/>
      <c r="M255" s="201"/>
      <c r="N255" s="202"/>
      <c r="O255" s="202"/>
      <c r="P255" s="202"/>
      <c r="Q255" s="202"/>
      <c r="R255" s="202"/>
      <c r="S255" s="202"/>
      <c r="T255" s="203"/>
      <c r="AT255" s="197" t="s">
        <v>146</v>
      </c>
      <c r="AU255" s="197" t="s">
        <v>89</v>
      </c>
      <c r="AV255" s="15" t="s">
        <v>142</v>
      </c>
      <c r="AW255" s="15" t="s">
        <v>33</v>
      </c>
      <c r="AX255" s="15" t="s">
        <v>86</v>
      </c>
      <c r="AY255" s="197" t="s">
        <v>136</v>
      </c>
    </row>
    <row r="256" spans="1:65" s="2" customFormat="1" ht="16.5" customHeight="1">
      <c r="A256" s="33"/>
      <c r="B256" s="162"/>
      <c r="C256" s="212" t="s">
        <v>495</v>
      </c>
      <c r="D256" s="212" t="s">
        <v>517</v>
      </c>
      <c r="E256" s="213" t="s">
        <v>1778</v>
      </c>
      <c r="F256" s="214" t="s">
        <v>1779</v>
      </c>
      <c r="G256" s="215" t="s">
        <v>215</v>
      </c>
      <c r="H256" s="216">
        <v>1</v>
      </c>
      <c r="I256" s="217"/>
      <c r="J256" s="218">
        <f>ROUND(I256*H256,2)</f>
        <v>0</v>
      </c>
      <c r="K256" s="219"/>
      <c r="L256" s="220"/>
      <c r="M256" s="221" t="s">
        <v>1</v>
      </c>
      <c r="N256" s="222" t="s">
        <v>43</v>
      </c>
      <c r="O256" s="59"/>
      <c r="P256" s="173">
        <f>O256*H256</f>
        <v>0</v>
      </c>
      <c r="Q256" s="173">
        <v>1.6299999999999999E-2</v>
      </c>
      <c r="R256" s="173">
        <f>Q256*H256</f>
        <v>1.6299999999999999E-2</v>
      </c>
      <c r="S256" s="173">
        <v>0</v>
      </c>
      <c r="T256" s="174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5" t="s">
        <v>204</v>
      </c>
      <c r="AT256" s="175" t="s">
        <v>517</v>
      </c>
      <c r="AU256" s="175" t="s">
        <v>89</v>
      </c>
      <c r="AY256" s="18" t="s">
        <v>136</v>
      </c>
      <c r="BE256" s="176">
        <f>IF(N256="základní",J256,0)</f>
        <v>0</v>
      </c>
      <c r="BF256" s="176">
        <f>IF(N256="snížená",J256,0)</f>
        <v>0</v>
      </c>
      <c r="BG256" s="176">
        <f>IF(N256="zákl. přenesená",J256,0)</f>
        <v>0</v>
      </c>
      <c r="BH256" s="176">
        <f>IF(N256="sníž. přenesená",J256,0)</f>
        <v>0</v>
      </c>
      <c r="BI256" s="176">
        <f>IF(N256="nulová",J256,0)</f>
        <v>0</v>
      </c>
      <c r="BJ256" s="18" t="s">
        <v>86</v>
      </c>
      <c r="BK256" s="176">
        <f>ROUND(I256*H256,2)</f>
        <v>0</v>
      </c>
      <c r="BL256" s="18" t="s">
        <v>142</v>
      </c>
      <c r="BM256" s="175" t="s">
        <v>1780</v>
      </c>
    </row>
    <row r="257" spans="1:65" s="2" customFormat="1" ht="10.199999999999999">
      <c r="A257" s="33"/>
      <c r="B257" s="34"/>
      <c r="C257" s="33"/>
      <c r="D257" s="177" t="s">
        <v>144</v>
      </c>
      <c r="E257" s="33"/>
      <c r="F257" s="178" t="s">
        <v>1779</v>
      </c>
      <c r="G257" s="33"/>
      <c r="H257" s="33"/>
      <c r="I257" s="97"/>
      <c r="J257" s="33"/>
      <c r="K257" s="33"/>
      <c r="L257" s="34"/>
      <c r="M257" s="179"/>
      <c r="N257" s="180"/>
      <c r="O257" s="59"/>
      <c r="P257" s="59"/>
      <c r="Q257" s="59"/>
      <c r="R257" s="59"/>
      <c r="S257" s="59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144</v>
      </c>
      <c r="AU257" s="18" t="s">
        <v>89</v>
      </c>
    </row>
    <row r="258" spans="1:65" s="13" customFormat="1" ht="10.199999999999999">
      <c r="B258" s="181"/>
      <c r="D258" s="177" t="s">
        <v>146</v>
      </c>
      <c r="E258" s="182" t="s">
        <v>1</v>
      </c>
      <c r="F258" s="183" t="s">
        <v>1735</v>
      </c>
      <c r="H258" s="182" t="s">
        <v>1</v>
      </c>
      <c r="I258" s="184"/>
      <c r="L258" s="181"/>
      <c r="M258" s="185"/>
      <c r="N258" s="186"/>
      <c r="O258" s="186"/>
      <c r="P258" s="186"/>
      <c r="Q258" s="186"/>
      <c r="R258" s="186"/>
      <c r="S258" s="186"/>
      <c r="T258" s="187"/>
      <c r="AT258" s="182" t="s">
        <v>146</v>
      </c>
      <c r="AU258" s="182" t="s">
        <v>89</v>
      </c>
      <c r="AV258" s="13" t="s">
        <v>86</v>
      </c>
      <c r="AW258" s="13" t="s">
        <v>33</v>
      </c>
      <c r="AX258" s="13" t="s">
        <v>78</v>
      </c>
      <c r="AY258" s="182" t="s">
        <v>136</v>
      </c>
    </row>
    <row r="259" spans="1:65" s="14" customFormat="1" ht="10.199999999999999">
      <c r="B259" s="188"/>
      <c r="D259" s="177" t="s">
        <v>146</v>
      </c>
      <c r="E259" s="189" t="s">
        <v>1</v>
      </c>
      <c r="F259" s="190" t="s">
        <v>608</v>
      </c>
      <c r="H259" s="191">
        <v>1</v>
      </c>
      <c r="I259" s="192"/>
      <c r="L259" s="188"/>
      <c r="M259" s="193"/>
      <c r="N259" s="194"/>
      <c r="O259" s="194"/>
      <c r="P259" s="194"/>
      <c r="Q259" s="194"/>
      <c r="R259" s="194"/>
      <c r="S259" s="194"/>
      <c r="T259" s="195"/>
      <c r="AT259" s="189" t="s">
        <v>146</v>
      </c>
      <c r="AU259" s="189" t="s">
        <v>89</v>
      </c>
      <c r="AV259" s="14" t="s">
        <v>89</v>
      </c>
      <c r="AW259" s="14" t="s">
        <v>33</v>
      </c>
      <c r="AX259" s="14" t="s">
        <v>78</v>
      </c>
      <c r="AY259" s="189" t="s">
        <v>136</v>
      </c>
    </row>
    <row r="260" spans="1:65" s="15" customFormat="1" ht="10.199999999999999">
      <c r="B260" s="196"/>
      <c r="D260" s="177" t="s">
        <v>146</v>
      </c>
      <c r="E260" s="197" t="s">
        <v>1</v>
      </c>
      <c r="F260" s="198" t="s">
        <v>149</v>
      </c>
      <c r="H260" s="199">
        <v>1</v>
      </c>
      <c r="I260" s="200"/>
      <c r="L260" s="196"/>
      <c r="M260" s="201"/>
      <c r="N260" s="202"/>
      <c r="O260" s="202"/>
      <c r="P260" s="202"/>
      <c r="Q260" s="202"/>
      <c r="R260" s="202"/>
      <c r="S260" s="202"/>
      <c r="T260" s="203"/>
      <c r="AT260" s="197" t="s">
        <v>146</v>
      </c>
      <c r="AU260" s="197" t="s">
        <v>89</v>
      </c>
      <c r="AV260" s="15" t="s">
        <v>142</v>
      </c>
      <c r="AW260" s="15" t="s">
        <v>33</v>
      </c>
      <c r="AX260" s="15" t="s">
        <v>86</v>
      </c>
      <c r="AY260" s="197" t="s">
        <v>136</v>
      </c>
    </row>
    <row r="261" spans="1:65" s="2" customFormat="1" ht="16.5" customHeight="1">
      <c r="A261" s="33"/>
      <c r="B261" s="162"/>
      <c r="C261" s="163" t="s">
        <v>516</v>
      </c>
      <c r="D261" s="163" t="s">
        <v>138</v>
      </c>
      <c r="E261" s="164" t="s">
        <v>1781</v>
      </c>
      <c r="F261" s="165" t="s">
        <v>1782</v>
      </c>
      <c r="G261" s="166" t="s">
        <v>215</v>
      </c>
      <c r="H261" s="167">
        <v>1</v>
      </c>
      <c r="I261" s="168"/>
      <c r="J261" s="169">
        <f>ROUND(I261*H261,2)</f>
        <v>0</v>
      </c>
      <c r="K261" s="170"/>
      <c r="L261" s="34"/>
      <c r="M261" s="171" t="s">
        <v>1</v>
      </c>
      <c r="N261" s="172" t="s">
        <v>43</v>
      </c>
      <c r="O261" s="59"/>
      <c r="P261" s="173">
        <f>O261*H261</f>
        <v>0</v>
      </c>
      <c r="Q261" s="173">
        <v>0</v>
      </c>
      <c r="R261" s="173">
        <f>Q261*H261</f>
        <v>0</v>
      </c>
      <c r="S261" s="173">
        <v>0</v>
      </c>
      <c r="T261" s="174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5" t="s">
        <v>142</v>
      </c>
      <c r="AT261" s="175" t="s">
        <v>138</v>
      </c>
      <c r="AU261" s="175" t="s">
        <v>89</v>
      </c>
      <c r="AY261" s="18" t="s">
        <v>136</v>
      </c>
      <c r="BE261" s="176">
        <f>IF(N261="základní",J261,0)</f>
        <v>0</v>
      </c>
      <c r="BF261" s="176">
        <f>IF(N261="snížená",J261,0)</f>
        <v>0</v>
      </c>
      <c r="BG261" s="176">
        <f>IF(N261="zákl. přenesená",J261,0)</f>
        <v>0</v>
      </c>
      <c r="BH261" s="176">
        <f>IF(N261="sníž. přenesená",J261,0)</f>
        <v>0</v>
      </c>
      <c r="BI261" s="176">
        <f>IF(N261="nulová",J261,0)</f>
        <v>0</v>
      </c>
      <c r="BJ261" s="18" t="s">
        <v>86</v>
      </c>
      <c r="BK261" s="176">
        <f>ROUND(I261*H261,2)</f>
        <v>0</v>
      </c>
      <c r="BL261" s="18" t="s">
        <v>142</v>
      </c>
      <c r="BM261" s="175" t="s">
        <v>1783</v>
      </c>
    </row>
    <row r="262" spans="1:65" s="2" customFormat="1" ht="19.2">
      <c r="A262" s="33"/>
      <c r="B262" s="34"/>
      <c r="C262" s="33"/>
      <c r="D262" s="177" t="s">
        <v>144</v>
      </c>
      <c r="E262" s="33"/>
      <c r="F262" s="178" t="s">
        <v>1784</v>
      </c>
      <c r="G262" s="33"/>
      <c r="H262" s="33"/>
      <c r="I262" s="97"/>
      <c r="J262" s="33"/>
      <c r="K262" s="33"/>
      <c r="L262" s="34"/>
      <c r="M262" s="179"/>
      <c r="N262" s="180"/>
      <c r="O262" s="59"/>
      <c r="P262" s="59"/>
      <c r="Q262" s="59"/>
      <c r="R262" s="59"/>
      <c r="S262" s="59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144</v>
      </c>
      <c r="AU262" s="18" t="s">
        <v>89</v>
      </c>
    </row>
    <row r="263" spans="1:65" s="13" customFormat="1" ht="10.199999999999999">
      <c r="B263" s="181"/>
      <c r="D263" s="177" t="s">
        <v>146</v>
      </c>
      <c r="E263" s="182" t="s">
        <v>1</v>
      </c>
      <c r="F263" s="183" t="s">
        <v>1735</v>
      </c>
      <c r="H263" s="182" t="s">
        <v>1</v>
      </c>
      <c r="I263" s="184"/>
      <c r="L263" s="181"/>
      <c r="M263" s="185"/>
      <c r="N263" s="186"/>
      <c r="O263" s="186"/>
      <c r="P263" s="186"/>
      <c r="Q263" s="186"/>
      <c r="R263" s="186"/>
      <c r="S263" s="186"/>
      <c r="T263" s="187"/>
      <c r="AT263" s="182" t="s">
        <v>146</v>
      </c>
      <c r="AU263" s="182" t="s">
        <v>89</v>
      </c>
      <c r="AV263" s="13" t="s">
        <v>86</v>
      </c>
      <c r="AW263" s="13" t="s">
        <v>33</v>
      </c>
      <c r="AX263" s="13" t="s">
        <v>78</v>
      </c>
      <c r="AY263" s="182" t="s">
        <v>136</v>
      </c>
    </row>
    <row r="264" spans="1:65" s="14" customFormat="1" ht="10.199999999999999">
      <c r="B264" s="188"/>
      <c r="D264" s="177" t="s">
        <v>146</v>
      </c>
      <c r="E264" s="189" t="s">
        <v>1</v>
      </c>
      <c r="F264" s="190" t="s">
        <v>608</v>
      </c>
      <c r="H264" s="191">
        <v>1</v>
      </c>
      <c r="I264" s="192"/>
      <c r="L264" s="188"/>
      <c r="M264" s="193"/>
      <c r="N264" s="194"/>
      <c r="O264" s="194"/>
      <c r="P264" s="194"/>
      <c r="Q264" s="194"/>
      <c r="R264" s="194"/>
      <c r="S264" s="194"/>
      <c r="T264" s="195"/>
      <c r="AT264" s="189" t="s">
        <v>146</v>
      </c>
      <c r="AU264" s="189" t="s">
        <v>89</v>
      </c>
      <c r="AV264" s="14" t="s">
        <v>89</v>
      </c>
      <c r="AW264" s="14" t="s">
        <v>33</v>
      </c>
      <c r="AX264" s="14" t="s">
        <v>78</v>
      </c>
      <c r="AY264" s="189" t="s">
        <v>136</v>
      </c>
    </row>
    <row r="265" spans="1:65" s="15" customFormat="1" ht="10.199999999999999">
      <c r="B265" s="196"/>
      <c r="D265" s="177" t="s">
        <v>146</v>
      </c>
      <c r="E265" s="197" t="s">
        <v>1</v>
      </c>
      <c r="F265" s="198" t="s">
        <v>149</v>
      </c>
      <c r="H265" s="199">
        <v>1</v>
      </c>
      <c r="I265" s="200"/>
      <c r="L265" s="196"/>
      <c r="M265" s="201"/>
      <c r="N265" s="202"/>
      <c r="O265" s="202"/>
      <c r="P265" s="202"/>
      <c r="Q265" s="202"/>
      <c r="R265" s="202"/>
      <c r="S265" s="202"/>
      <c r="T265" s="203"/>
      <c r="AT265" s="197" t="s">
        <v>146</v>
      </c>
      <c r="AU265" s="197" t="s">
        <v>89</v>
      </c>
      <c r="AV265" s="15" t="s">
        <v>142</v>
      </c>
      <c r="AW265" s="15" t="s">
        <v>33</v>
      </c>
      <c r="AX265" s="15" t="s">
        <v>86</v>
      </c>
      <c r="AY265" s="197" t="s">
        <v>136</v>
      </c>
    </row>
    <row r="266" spans="1:65" s="2" customFormat="1" ht="16.5" customHeight="1">
      <c r="A266" s="33"/>
      <c r="B266" s="162"/>
      <c r="C266" s="212" t="s">
        <v>523</v>
      </c>
      <c r="D266" s="212" t="s">
        <v>517</v>
      </c>
      <c r="E266" s="213" t="s">
        <v>1785</v>
      </c>
      <c r="F266" s="214" t="s">
        <v>1786</v>
      </c>
      <c r="G266" s="215" t="s">
        <v>215</v>
      </c>
      <c r="H266" s="216">
        <v>1</v>
      </c>
      <c r="I266" s="217"/>
      <c r="J266" s="218">
        <f>ROUND(I266*H266,2)</f>
        <v>0</v>
      </c>
      <c r="K266" s="219"/>
      <c r="L266" s="220"/>
      <c r="M266" s="221" t="s">
        <v>1</v>
      </c>
      <c r="N266" s="222" t="s">
        <v>43</v>
      </c>
      <c r="O266" s="59"/>
      <c r="P266" s="173">
        <f>O266*H266</f>
        <v>0</v>
      </c>
      <c r="Q266" s="173">
        <v>1.2999999999999999E-2</v>
      </c>
      <c r="R266" s="173">
        <f>Q266*H266</f>
        <v>1.2999999999999999E-2</v>
      </c>
      <c r="S266" s="173">
        <v>0</v>
      </c>
      <c r="T266" s="174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5" t="s">
        <v>204</v>
      </c>
      <c r="AT266" s="175" t="s">
        <v>517</v>
      </c>
      <c r="AU266" s="175" t="s">
        <v>89</v>
      </c>
      <c r="AY266" s="18" t="s">
        <v>136</v>
      </c>
      <c r="BE266" s="176">
        <f>IF(N266="základní",J266,0)</f>
        <v>0</v>
      </c>
      <c r="BF266" s="176">
        <f>IF(N266="snížená",J266,0)</f>
        <v>0</v>
      </c>
      <c r="BG266" s="176">
        <f>IF(N266="zákl. přenesená",J266,0)</f>
        <v>0</v>
      </c>
      <c r="BH266" s="176">
        <f>IF(N266="sníž. přenesená",J266,0)</f>
        <v>0</v>
      </c>
      <c r="BI266" s="176">
        <f>IF(N266="nulová",J266,0)</f>
        <v>0</v>
      </c>
      <c r="BJ266" s="18" t="s">
        <v>86</v>
      </c>
      <c r="BK266" s="176">
        <f>ROUND(I266*H266,2)</f>
        <v>0</v>
      </c>
      <c r="BL266" s="18" t="s">
        <v>142</v>
      </c>
      <c r="BM266" s="175" t="s">
        <v>1787</v>
      </c>
    </row>
    <row r="267" spans="1:65" s="2" customFormat="1" ht="10.199999999999999">
      <c r="A267" s="33"/>
      <c r="B267" s="34"/>
      <c r="C267" s="33"/>
      <c r="D267" s="177" t="s">
        <v>144</v>
      </c>
      <c r="E267" s="33"/>
      <c r="F267" s="178" t="s">
        <v>1786</v>
      </c>
      <c r="G267" s="33"/>
      <c r="H267" s="33"/>
      <c r="I267" s="97"/>
      <c r="J267" s="33"/>
      <c r="K267" s="33"/>
      <c r="L267" s="34"/>
      <c r="M267" s="179"/>
      <c r="N267" s="180"/>
      <c r="O267" s="59"/>
      <c r="P267" s="59"/>
      <c r="Q267" s="59"/>
      <c r="R267" s="59"/>
      <c r="S267" s="59"/>
      <c r="T267" s="60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8" t="s">
        <v>144</v>
      </c>
      <c r="AU267" s="18" t="s">
        <v>89</v>
      </c>
    </row>
    <row r="268" spans="1:65" s="13" customFormat="1" ht="10.199999999999999">
      <c r="B268" s="181"/>
      <c r="D268" s="177" t="s">
        <v>146</v>
      </c>
      <c r="E268" s="182" t="s">
        <v>1</v>
      </c>
      <c r="F268" s="183" t="s">
        <v>1735</v>
      </c>
      <c r="H268" s="182" t="s">
        <v>1</v>
      </c>
      <c r="I268" s="184"/>
      <c r="L268" s="181"/>
      <c r="M268" s="185"/>
      <c r="N268" s="186"/>
      <c r="O268" s="186"/>
      <c r="P268" s="186"/>
      <c r="Q268" s="186"/>
      <c r="R268" s="186"/>
      <c r="S268" s="186"/>
      <c r="T268" s="187"/>
      <c r="AT268" s="182" t="s">
        <v>146</v>
      </c>
      <c r="AU268" s="182" t="s">
        <v>89</v>
      </c>
      <c r="AV268" s="13" t="s">
        <v>86</v>
      </c>
      <c r="AW268" s="13" t="s">
        <v>33</v>
      </c>
      <c r="AX268" s="13" t="s">
        <v>78</v>
      </c>
      <c r="AY268" s="182" t="s">
        <v>136</v>
      </c>
    </row>
    <row r="269" spans="1:65" s="14" customFormat="1" ht="10.199999999999999">
      <c r="B269" s="188"/>
      <c r="D269" s="177" t="s">
        <v>146</v>
      </c>
      <c r="E269" s="189" t="s">
        <v>1</v>
      </c>
      <c r="F269" s="190" t="s">
        <v>608</v>
      </c>
      <c r="H269" s="191">
        <v>1</v>
      </c>
      <c r="I269" s="192"/>
      <c r="L269" s="188"/>
      <c r="M269" s="193"/>
      <c r="N269" s="194"/>
      <c r="O269" s="194"/>
      <c r="P269" s="194"/>
      <c r="Q269" s="194"/>
      <c r="R269" s="194"/>
      <c r="S269" s="194"/>
      <c r="T269" s="195"/>
      <c r="AT269" s="189" t="s">
        <v>146</v>
      </c>
      <c r="AU269" s="189" t="s">
        <v>89</v>
      </c>
      <c r="AV269" s="14" t="s">
        <v>89</v>
      </c>
      <c r="AW269" s="14" t="s">
        <v>33</v>
      </c>
      <c r="AX269" s="14" t="s">
        <v>78</v>
      </c>
      <c r="AY269" s="189" t="s">
        <v>136</v>
      </c>
    </row>
    <row r="270" spans="1:65" s="15" customFormat="1" ht="10.199999999999999">
      <c r="B270" s="196"/>
      <c r="D270" s="177" t="s">
        <v>146</v>
      </c>
      <c r="E270" s="197" t="s">
        <v>1</v>
      </c>
      <c r="F270" s="198" t="s">
        <v>149</v>
      </c>
      <c r="H270" s="199">
        <v>1</v>
      </c>
      <c r="I270" s="200"/>
      <c r="L270" s="196"/>
      <c r="M270" s="201"/>
      <c r="N270" s="202"/>
      <c r="O270" s="202"/>
      <c r="P270" s="202"/>
      <c r="Q270" s="202"/>
      <c r="R270" s="202"/>
      <c r="S270" s="202"/>
      <c r="T270" s="203"/>
      <c r="AT270" s="197" t="s">
        <v>146</v>
      </c>
      <c r="AU270" s="197" t="s">
        <v>89</v>
      </c>
      <c r="AV270" s="15" t="s">
        <v>142</v>
      </c>
      <c r="AW270" s="15" t="s">
        <v>33</v>
      </c>
      <c r="AX270" s="15" t="s">
        <v>86</v>
      </c>
      <c r="AY270" s="197" t="s">
        <v>136</v>
      </c>
    </row>
    <row r="271" spans="1:65" s="2" customFormat="1" ht="16.5" customHeight="1">
      <c r="A271" s="33"/>
      <c r="B271" s="162"/>
      <c r="C271" s="163" t="s">
        <v>530</v>
      </c>
      <c r="D271" s="163" t="s">
        <v>138</v>
      </c>
      <c r="E271" s="164" t="s">
        <v>1788</v>
      </c>
      <c r="F271" s="165" t="s">
        <v>1789</v>
      </c>
      <c r="G271" s="166" t="s">
        <v>1656</v>
      </c>
      <c r="H271" s="167">
        <v>2</v>
      </c>
      <c r="I271" s="168"/>
      <c r="J271" s="169">
        <f>ROUND(I271*H271,2)</f>
        <v>0</v>
      </c>
      <c r="K271" s="170"/>
      <c r="L271" s="34"/>
      <c r="M271" s="171" t="s">
        <v>1</v>
      </c>
      <c r="N271" s="172" t="s">
        <v>43</v>
      </c>
      <c r="O271" s="59"/>
      <c r="P271" s="173">
        <f>O271*H271</f>
        <v>0</v>
      </c>
      <c r="Q271" s="173">
        <v>1.0000000000000001E-5</v>
      </c>
      <c r="R271" s="173">
        <f>Q271*H271</f>
        <v>2.0000000000000002E-5</v>
      </c>
      <c r="S271" s="173">
        <v>0</v>
      </c>
      <c r="T271" s="174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5" t="s">
        <v>142</v>
      </c>
      <c r="AT271" s="175" t="s">
        <v>138</v>
      </c>
      <c r="AU271" s="175" t="s">
        <v>89</v>
      </c>
      <c r="AY271" s="18" t="s">
        <v>136</v>
      </c>
      <c r="BE271" s="176">
        <f>IF(N271="základní",J271,0)</f>
        <v>0</v>
      </c>
      <c r="BF271" s="176">
        <f>IF(N271="snížená",J271,0)</f>
        <v>0</v>
      </c>
      <c r="BG271" s="176">
        <f>IF(N271="zákl. přenesená",J271,0)</f>
        <v>0</v>
      </c>
      <c r="BH271" s="176">
        <f>IF(N271="sníž. přenesená",J271,0)</f>
        <v>0</v>
      </c>
      <c r="BI271" s="176">
        <f>IF(N271="nulová",J271,0)</f>
        <v>0</v>
      </c>
      <c r="BJ271" s="18" t="s">
        <v>86</v>
      </c>
      <c r="BK271" s="176">
        <f>ROUND(I271*H271,2)</f>
        <v>0</v>
      </c>
      <c r="BL271" s="18" t="s">
        <v>142</v>
      </c>
      <c r="BM271" s="175" t="s">
        <v>1790</v>
      </c>
    </row>
    <row r="272" spans="1:65" s="2" customFormat="1" ht="19.2">
      <c r="A272" s="33"/>
      <c r="B272" s="34"/>
      <c r="C272" s="33"/>
      <c r="D272" s="177" t="s">
        <v>144</v>
      </c>
      <c r="E272" s="33"/>
      <c r="F272" s="178" t="s">
        <v>1791</v>
      </c>
      <c r="G272" s="33"/>
      <c r="H272" s="33"/>
      <c r="I272" s="97"/>
      <c r="J272" s="33"/>
      <c r="K272" s="33"/>
      <c r="L272" s="34"/>
      <c r="M272" s="179"/>
      <c r="N272" s="180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144</v>
      </c>
      <c r="AU272" s="18" t="s">
        <v>89</v>
      </c>
    </row>
    <row r="273" spans="1:65" s="14" customFormat="1" ht="10.199999999999999">
      <c r="B273" s="188"/>
      <c r="D273" s="177" t="s">
        <v>146</v>
      </c>
      <c r="E273" s="189" t="s">
        <v>1</v>
      </c>
      <c r="F273" s="190" t="s">
        <v>218</v>
      </c>
      <c r="H273" s="191">
        <v>2</v>
      </c>
      <c r="I273" s="192"/>
      <c r="L273" s="188"/>
      <c r="M273" s="193"/>
      <c r="N273" s="194"/>
      <c r="O273" s="194"/>
      <c r="P273" s="194"/>
      <c r="Q273" s="194"/>
      <c r="R273" s="194"/>
      <c r="S273" s="194"/>
      <c r="T273" s="195"/>
      <c r="AT273" s="189" t="s">
        <v>146</v>
      </c>
      <c r="AU273" s="189" t="s">
        <v>89</v>
      </c>
      <c r="AV273" s="14" t="s">
        <v>89</v>
      </c>
      <c r="AW273" s="14" t="s">
        <v>33</v>
      </c>
      <c r="AX273" s="14" t="s">
        <v>86</v>
      </c>
      <c r="AY273" s="189" t="s">
        <v>136</v>
      </c>
    </row>
    <row r="274" spans="1:65" s="2" customFormat="1" ht="16.5" customHeight="1">
      <c r="A274" s="33"/>
      <c r="B274" s="162"/>
      <c r="C274" s="163" t="s">
        <v>536</v>
      </c>
      <c r="D274" s="163" t="s">
        <v>138</v>
      </c>
      <c r="E274" s="164" t="s">
        <v>1792</v>
      </c>
      <c r="F274" s="165" t="s">
        <v>1793</v>
      </c>
      <c r="G274" s="166" t="s">
        <v>170</v>
      </c>
      <c r="H274" s="167">
        <v>16</v>
      </c>
      <c r="I274" s="168"/>
      <c r="J274" s="169">
        <f>ROUND(I274*H274,2)</f>
        <v>0</v>
      </c>
      <c r="K274" s="170"/>
      <c r="L274" s="34"/>
      <c r="M274" s="171" t="s">
        <v>1</v>
      </c>
      <c r="N274" s="172" t="s">
        <v>43</v>
      </c>
      <c r="O274" s="59"/>
      <c r="P274" s="173">
        <f>O274*H274</f>
        <v>0</v>
      </c>
      <c r="Q274" s="173">
        <v>1.0000000000000001E-5</v>
      </c>
      <c r="R274" s="173">
        <f>Q274*H274</f>
        <v>1.6000000000000001E-4</v>
      </c>
      <c r="S274" s="173">
        <v>0</v>
      </c>
      <c r="T274" s="174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5" t="s">
        <v>142</v>
      </c>
      <c r="AT274" s="175" t="s">
        <v>138</v>
      </c>
      <c r="AU274" s="175" t="s">
        <v>89</v>
      </c>
      <c r="AY274" s="18" t="s">
        <v>136</v>
      </c>
      <c r="BE274" s="176">
        <f>IF(N274="základní",J274,0)</f>
        <v>0</v>
      </c>
      <c r="BF274" s="176">
        <f>IF(N274="snížená",J274,0)</f>
        <v>0</v>
      </c>
      <c r="BG274" s="176">
        <f>IF(N274="zákl. přenesená",J274,0)</f>
        <v>0</v>
      </c>
      <c r="BH274" s="176">
        <f>IF(N274="sníž. přenesená",J274,0)</f>
        <v>0</v>
      </c>
      <c r="BI274" s="176">
        <f>IF(N274="nulová",J274,0)</f>
        <v>0</v>
      </c>
      <c r="BJ274" s="18" t="s">
        <v>86</v>
      </c>
      <c r="BK274" s="176">
        <f>ROUND(I274*H274,2)</f>
        <v>0</v>
      </c>
      <c r="BL274" s="18" t="s">
        <v>142</v>
      </c>
      <c r="BM274" s="175" t="s">
        <v>1794</v>
      </c>
    </row>
    <row r="275" spans="1:65" s="2" customFormat="1" ht="19.2">
      <c r="A275" s="33"/>
      <c r="B275" s="34"/>
      <c r="C275" s="33"/>
      <c r="D275" s="177" t="s">
        <v>144</v>
      </c>
      <c r="E275" s="33"/>
      <c r="F275" s="178" t="s">
        <v>1791</v>
      </c>
      <c r="G275" s="33"/>
      <c r="H275" s="33"/>
      <c r="I275" s="97"/>
      <c r="J275" s="33"/>
      <c r="K275" s="33"/>
      <c r="L275" s="34"/>
      <c r="M275" s="179"/>
      <c r="N275" s="180"/>
      <c r="O275" s="59"/>
      <c r="P275" s="59"/>
      <c r="Q275" s="59"/>
      <c r="R275" s="59"/>
      <c r="S275" s="59"/>
      <c r="T275" s="60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8" t="s">
        <v>144</v>
      </c>
      <c r="AU275" s="18" t="s">
        <v>89</v>
      </c>
    </row>
    <row r="276" spans="1:65" s="13" customFormat="1" ht="10.199999999999999">
      <c r="B276" s="181"/>
      <c r="D276" s="177" t="s">
        <v>146</v>
      </c>
      <c r="E276" s="182" t="s">
        <v>1</v>
      </c>
      <c r="F276" s="183" t="s">
        <v>1735</v>
      </c>
      <c r="H276" s="182" t="s">
        <v>1</v>
      </c>
      <c r="I276" s="184"/>
      <c r="L276" s="181"/>
      <c r="M276" s="185"/>
      <c r="N276" s="186"/>
      <c r="O276" s="186"/>
      <c r="P276" s="186"/>
      <c r="Q276" s="186"/>
      <c r="R276" s="186"/>
      <c r="S276" s="186"/>
      <c r="T276" s="187"/>
      <c r="AT276" s="182" t="s">
        <v>146</v>
      </c>
      <c r="AU276" s="182" t="s">
        <v>89</v>
      </c>
      <c r="AV276" s="13" t="s">
        <v>86</v>
      </c>
      <c r="AW276" s="13" t="s">
        <v>33</v>
      </c>
      <c r="AX276" s="13" t="s">
        <v>78</v>
      </c>
      <c r="AY276" s="182" t="s">
        <v>136</v>
      </c>
    </row>
    <row r="277" spans="1:65" s="14" customFormat="1" ht="10.199999999999999">
      <c r="B277" s="188"/>
      <c r="D277" s="177" t="s">
        <v>146</v>
      </c>
      <c r="E277" s="189" t="s">
        <v>1</v>
      </c>
      <c r="F277" s="190" t="s">
        <v>1795</v>
      </c>
      <c r="H277" s="191">
        <v>16</v>
      </c>
      <c r="I277" s="192"/>
      <c r="L277" s="188"/>
      <c r="M277" s="193"/>
      <c r="N277" s="194"/>
      <c r="O277" s="194"/>
      <c r="P277" s="194"/>
      <c r="Q277" s="194"/>
      <c r="R277" s="194"/>
      <c r="S277" s="194"/>
      <c r="T277" s="195"/>
      <c r="AT277" s="189" t="s">
        <v>146</v>
      </c>
      <c r="AU277" s="189" t="s">
        <v>89</v>
      </c>
      <c r="AV277" s="14" t="s">
        <v>89</v>
      </c>
      <c r="AW277" s="14" t="s">
        <v>33</v>
      </c>
      <c r="AX277" s="14" t="s">
        <v>78</v>
      </c>
      <c r="AY277" s="189" t="s">
        <v>136</v>
      </c>
    </row>
    <row r="278" spans="1:65" s="15" customFormat="1" ht="10.199999999999999">
      <c r="B278" s="196"/>
      <c r="D278" s="177" t="s">
        <v>146</v>
      </c>
      <c r="E278" s="197" t="s">
        <v>1</v>
      </c>
      <c r="F278" s="198" t="s">
        <v>149</v>
      </c>
      <c r="H278" s="199">
        <v>16</v>
      </c>
      <c r="I278" s="200"/>
      <c r="L278" s="196"/>
      <c r="M278" s="201"/>
      <c r="N278" s="202"/>
      <c r="O278" s="202"/>
      <c r="P278" s="202"/>
      <c r="Q278" s="202"/>
      <c r="R278" s="202"/>
      <c r="S278" s="202"/>
      <c r="T278" s="203"/>
      <c r="AT278" s="197" t="s">
        <v>146</v>
      </c>
      <c r="AU278" s="197" t="s">
        <v>89</v>
      </c>
      <c r="AV278" s="15" t="s">
        <v>142</v>
      </c>
      <c r="AW278" s="15" t="s">
        <v>33</v>
      </c>
      <c r="AX278" s="15" t="s">
        <v>86</v>
      </c>
      <c r="AY278" s="197" t="s">
        <v>136</v>
      </c>
    </row>
    <row r="279" spans="1:65" s="2" customFormat="1" ht="16.5" customHeight="1">
      <c r="A279" s="33"/>
      <c r="B279" s="162"/>
      <c r="C279" s="212" t="s">
        <v>541</v>
      </c>
      <c r="D279" s="212" t="s">
        <v>517</v>
      </c>
      <c r="E279" s="213" t="s">
        <v>1796</v>
      </c>
      <c r="F279" s="214" t="s">
        <v>1797</v>
      </c>
      <c r="G279" s="215" t="s">
        <v>170</v>
      </c>
      <c r="H279" s="216">
        <v>16.48</v>
      </c>
      <c r="I279" s="217"/>
      <c r="J279" s="218">
        <f>ROUND(I279*H279,2)</f>
        <v>0</v>
      </c>
      <c r="K279" s="219"/>
      <c r="L279" s="220"/>
      <c r="M279" s="221" t="s">
        <v>1</v>
      </c>
      <c r="N279" s="222" t="s">
        <v>43</v>
      </c>
      <c r="O279" s="59"/>
      <c r="P279" s="173">
        <f>O279*H279</f>
        <v>0</v>
      </c>
      <c r="Q279" s="173">
        <v>1.74E-3</v>
      </c>
      <c r="R279" s="173">
        <f>Q279*H279</f>
        <v>2.8675200000000001E-2</v>
      </c>
      <c r="S279" s="173">
        <v>0</v>
      </c>
      <c r="T279" s="174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5" t="s">
        <v>204</v>
      </c>
      <c r="AT279" s="175" t="s">
        <v>517</v>
      </c>
      <c r="AU279" s="175" t="s">
        <v>89</v>
      </c>
      <c r="AY279" s="18" t="s">
        <v>136</v>
      </c>
      <c r="BE279" s="176">
        <f>IF(N279="základní",J279,0)</f>
        <v>0</v>
      </c>
      <c r="BF279" s="176">
        <f>IF(N279="snížená",J279,0)</f>
        <v>0</v>
      </c>
      <c r="BG279" s="176">
        <f>IF(N279="zákl. přenesená",J279,0)</f>
        <v>0</v>
      </c>
      <c r="BH279" s="176">
        <f>IF(N279="sníž. přenesená",J279,0)</f>
        <v>0</v>
      </c>
      <c r="BI279" s="176">
        <f>IF(N279="nulová",J279,0)</f>
        <v>0</v>
      </c>
      <c r="BJ279" s="18" t="s">
        <v>86</v>
      </c>
      <c r="BK279" s="176">
        <f>ROUND(I279*H279,2)</f>
        <v>0</v>
      </c>
      <c r="BL279" s="18" t="s">
        <v>142</v>
      </c>
      <c r="BM279" s="175" t="s">
        <v>1798</v>
      </c>
    </row>
    <row r="280" spans="1:65" s="2" customFormat="1" ht="10.199999999999999">
      <c r="A280" s="33"/>
      <c r="B280" s="34"/>
      <c r="C280" s="33"/>
      <c r="D280" s="177" t="s">
        <v>144</v>
      </c>
      <c r="E280" s="33"/>
      <c r="F280" s="178" t="s">
        <v>1797</v>
      </c>
      <c r="G280" s="33"/>
      <c r="H280" s="33"/>
      <c r="I280" s="97"/>
      <c r="J280" s="33"/>
      <c r="K280" s="33"/>
      <c r="L280" s="34"/>
      <c r="M280" s="179"/>
      <c r="N280" s="180"/>
      <c r="O280" s="59"/>
      <c r="P280" s="59"/>
      <c r="Q280" s="59"/>
      <c r="R280" s="59"/>
      <c r="S280" s="59"/>
      <c r="T280" s="60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8" t="s">
        <v>144</v>
      </c>
      <c r="AU280" s="18" t="s">
        <v>89</v>
      </c>
    </row>
    <row r="281" spans="1:65" s="14" customFormat="1" ht="10.199999999999999">
      <c r="B281" s="188"/>
      <c r="D281" s="177" t="s">
        <v>146</v>
      </c>
      <c r="E281" s="189" t="s">
        <v>1</v>
      </c>
      <c r="F281" s="190" t="s">
        <v>1799</v>
      </c>
      <c r="H281" s="191">
        <v>16.48</v>
      </c>
      <c r="I281" s="192"/>
      <c r="L281" s="188"/>
      <c r="M281" s="193"/>
      <c r="N281" s="194"/>
      <c r="O281" s="194"/>
      <c r="P281" s="194"/>
      <c r="Q281" s="194"/>
      <c r="R281" s="194"/>
      <c r="S281" s="194"/>
      <c r="T281" s="195"/>
      <c r="AT281" s="189" t="s">
        <v>146</v>
      </c>
      <c r="AU281" s="189" t="s">
        <v>89</v>
      </c>
      <c r="AV281" s="14" t="s">
        <v>89</v>
      </c>
      <c r="AW281" s="14" t="s">
        <v>33</v>
      </c>
      <c r="AX281" s="14" t="s">
        <v>86</v>
      </c>
      <c r="AY281" s="189" t="s">
        <v>136</v>
      </c>
    </row>
    <row r="282" spans="1:65" s="2" customFormat="1" ht="16.5" customHeight="1">
      <c r="A282" s="33"/>
      <c r="B282" s="162"/>
      <c r="C282" s="163" t="s">
        <v>548</v>
      </c>
      <c r="D282" s="163" t="s">
        <v>138</v>
      </c>
      <c r="E282" s="164" t="s">
        <v>1800</v>
      </c>
      <c r="F282" s="165" t="s">
        <v>1801</v>
      </c>
      <c r="G282" s="166" t="s">
        <v>170</v>
      </c>
      <c r="H282" s="167">
        <v>3.5</v>
      </c>
      <c r="I282" s="168"/>
      <c r="J282" s="169">
        <f>ROUND(I282*H282,2)</f>
        <v>0</v>
      </c>
      <c r="K282" s="170"/>
      <c r="L282" s="34"/>
      <c r="M282" s="171" t="s">
        <v>1</v>
      </c>
      <c r="N282" s="172" t="s">
        <v>43</v>
      </c>
      <c r="O282" s="59"/>
      <c r="P282" s="173">
        <f>O282*H282</f>
        <v>0</v>
      </c>
      <c r="Q282" s="173">
        <v>0</v>
      </c>
      <c r="R282" s="173">
        <f>Q282*H282</f>
        <v>0</v>
      </c>
      <c r="S282" s="173">
        <v>0</v>
      </c>
      <c r="T282" s="174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5" t="s">
        <v>142</v>
      </c>
      <c r="AT282" s="175" t="s">
        <v>138</v>
      </c>
      <c r="AU282" s="175" t="s">
        <v>89</v>
      </c>
      <c r="AY282" s="18" t="s">
        <v>136</v>
      </c>
      <c r="BE282" s="176">
        <f>IF(N282="základní",J282,0)</f>
        <v>0</v>
      </c>
      <c r="BF282" s="176">
        <f>IF(N282="snížená",J282,0)</f>
        <v>0</v>
      </c>
      <c r="BG282" s="176">
        <f>IF(N282="zákl. přenesená",J282,0)</f>
        <v>0</v>
      </c>
      <c r="BH282" s="176">
        <f>IF(N282="sníž. přenesená",J282,0)</f>
        <v>0</v>
      </c>
      <c r="BI282" s="176">
        <f>IF(N282="nulová",J282,0)</f>
        <v>0</v>
      </c>
      <c r="BJ282" s="18" t="s">
        <v>86</v>
      </c>
      <c r="BK282" s="176">
        <f>ROUND(I282*H282,2)</f>
        <v>0</v>
      </c>
      <c r="BL282" s="18" t="s">
        <v>142</v>
      </c>
      <c r="BM282" s="175" t="s">
        <v>1802</v>
      </c>
    </row>
    <row r="283" spans="1:65" s="2" customFormat="1" ht="19.2">
      <c r="A283" s="33"/>
      <c r="B283" s="34"/>
      <c r="C283" s="33"/>
      <c r="D283" s="177" t="s">
        <v>144</v>
      </c>
      <c r="E283" s="33"/>
      <c r="F283" s="178" t="s">
        <v>1803</v>
      </c>
      <c r="G283" s="33"/>
      <c r="H283" s="33"/>
      <c r="I283" s="97"/>
      <c r="J283" s="33"/>
      <c r="K283" s="33"/>
      <c r="L283" s="34"/>
      <c r="M283" s="179"/>
      <c r="N283" s="180"/>
      <c r="O283" s="59"/>
      <c r="P283" s="59"/>
      <c r="Q283" s="59"/>
      <c r="R283" s="59"/>
      <c r="S283" s="59"/>
      <c r="T283" s="60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144</v>
      </c>
      <c r="AU283" s="18" t="s">
        <v>89</v>
      </c>
    </row>
    <row r="284" spans="1:65" s="13" customFormat="1" ht="10.199999999999999">
      <c r="B284" s="181"/>
      <c r="D284" s="177" t="s">
        <v>146</v>
      </c>
      <c r="E284" s="182" t="s">
        <v>1</v>
      </c>
      <c r="F284" s="183" t="s">
        <v>1735</v>
      </c>
      <c r="H284" s="182" t="s">
        <v>1</v>
      </c>
      <c r="I284" s="184"/>
      <c r="L284" s="181"/>
      <c r="M284" s="185"/>
      <c r="N284" s="186"/>
      <c r="O284" s="186"/>
      <c r="P284" s="186"/>
      <c r="Q284" s="186"/>
      <c r="R284" s="186"/>
      <c r="S284" s="186"/>
      <c r="T284" s="187"/>
      <c r="AT284" s="182" t="s">
        <v>146</v>
      </c>
      <c r="AU284" s="182" t="s">
        <v>89</v>
      </c>
      <c r="AV284" s="13" t="s">
        <v>86</v>
      </c>
      <c r="AW284" s="13" t="s">
        <v>33</v>
      </c>
      <c r="AX284" s="13" t="s">
        <v>78</v>
      </c>
      <c r="AY284" s="182" t="s">
        <v>136</v>
      </c>
    </row>
    <row r="285" spans="1:65" s="14" customFormat="1" ht="10.199999999999999">
      <c r="B285" s="188"/>
      <c r="D285" s="177" t="s">
        <v>146</v>
      </c>
      <c r="E285" s="189" t="s">
        <v>1</v>
      </c>
      <c r="F285" s="190" t="s">
        <v>1804</v>
      </c>
      <c r="H285" s="191">
        <v>3.5</v>
      </c>
      <c r="I285" s="192"/>
      <c r="L285" s="188"/>
      <c r="M285" s="193"/>
      <c r="N285" s="194"/>
      <c r="O285" s="194"/>
      <c r="P285" s="194"/>
      <c r="Q285" s="194"/>
      <c r="R285" s="194"/>
      <c r="S285" s="194"/>
      <c r="T285" s="195"/>
      <c r="AT285" s="189" t="s">
        <v>146</v>
      </c>
      <c r="AU285" s="189" t="s">
        <v>89</v>
      </c>
      <c r="AV285" s="14" t="s">
        <v>89</v>
      </c>
      <c r="AW285" s="14" t="s">
        <v>33</v>
      </c>
      <c r="AX285" s="14" t="s">
        <v>78</v>
      </c>
      <c r="AY285" s="189" t="s">
        <v>136</v>
      </c>
    </row>
    <row r="286" spans="1:65" s="15" customFormat="1" ht="10.199999999999999">
      <c r="B286" s="196"/>
      <c r="D286" s="177" t="s">
        <v>146</v>
      </c>
      <c r="E286" s="197" t="s">
        <v>1</v>
      </c>
      <c r="F286" s="198" t="s">
        <v>149</v>
      </c>
      <c r="H286" s="199">
        <v>3.5</v>
      </c>
      <c r="I286" s="200"/>
      <c r="L286" s="196"/>
      <c r="M286" s="201"/>
      <c r="N286" s="202"/>
      <c r="O286" s="202"/>
      <c r="P286" s="202"/>
      <c r="Q286" s="202"/>
      <c r="R286" s="202"/>
      <c r="S286" s="202"/>
      <c r="T286" s="203"/>
      <c r="AT286" s="197" t="s">
        <v>146</v>
      </c>
      <c r="AU286" s="197" t="s">
        <v>89</v>
      </c>
      <c r="AV286" s="15" t="s">
        <v>142</v>
      </c>
      <c r="AW286" s="15" t="s">
        <v>33</v>
      </c>
      <c r="AX286" s="15" t="s">
        <v>86</v>
      </c>
      <c r="AY286" s="197" t="s">
        <v>136</v>
      </c>
    </row>
    <row r="287" spans="1:65" s="2" customFormat="1" ht="16.5" customHeight="1">
      <c r="A287" s="33"/>
      <c r="B287" s="162"/>
      <c r="C287" s="212" t="s">
        <v>557</v>
      </c>
      <c r="D287" s="212" t="s">
        <v>517</v>
      </c>
      <c r="E287" s="213" t="s">
        <v>1805</v>
      </c>
      <c r="F287" s="214" t="s">
        <v>1806</v>
      </c>
      <c r="G287" s="215" t="s">
        <v>170</v>
      </c>
      <c r="H287" s="216">
        <v>3.5529999999999999</v>
      </c>
      <c r="I287" s="217"/>
      <c r="J287" s="218">
        <f>ROUND(I287*H287,2)</f>
        <v>0</v>
      </c>
      <c r="K287" s="219"/>
      <c r="L287" s="220"/>
      <c r="M287" s="221" t="s">
        <v>1</v>
      </c>
      <c r="N287" s="222" t="s">
        <v>43</v>
      </c>
      <c r="O287" s="59"/>
      <c r="P287" s="173">
        <f>O287*H287</f>
        <v>0</v>
      </c>
      <c r="Q287" s="173">
        <v>2.0469999999999999E-2</v>
      </c>
      <c r="R287" s="173">
        <f>Q287*H287</f>
        <v>7.2729909999999995E-2</v>
      </c>
      <c r="S287" s="173">
        <v>0</v>
      </c>
      <c r="T287" s="174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5" t="s">
        <v>204</v>
      </c>
      <c r="AT287" s="175" t="s">
        <v>517</v>
      </c>
      <c r="AU287" s="175" t="s">
        <v>89</v>
      </c>
      <c r="AY287" s="18" t="s">
        <v>136</v>
      </c>
      <c r="BE287" s="176">
        <f>IF(N287="základní",J287,0)</f>
        <v>0</v>
      </c>
      <c r="BF287" s="176">
        <f>IF(N287="snížená",J287,0)</f>
        <v>0</v>
      </c>
      <c r="BG287" s="176">
        <f>IF(N287="zákl. přenesená",J287,0)</f>
        <v>0</v>
      </c>
      <c r="BH287" s="176">
        <f>IF(N287="sníž. přenesená",J287,0)</f>
        <v>0</v>
      </c>
      <c r="BI287" s="176">
        <f>IF(N287="nulová",J287,0)</f>
        <v>0</v>
      </c>
      <c r="BJ287" s="18" t="s">
        <v>86</v>
      </c>
      <c r="BK287" s="176">
        <f>ROUND(I287*H287,2)</f>
        <v>0</v>
      </c>
      <c r="BL287" s="18" t="s">
        <v>142</v>
      </c>
      <c r="BM287" s="175" t="s">
        <v>1807</v>
      </c>
    </row>
    <row r="288" spans="1:65" s="2" customFormat="1" ht="10.199999999999999">
      <c r="A288" s="33"/>
      <c r="B288" s="34"/>
      <c r="C288" s="33"/>
      <c r="D288" s="177" t="s">
        <v>144</v>
      </c>
      <c r="E288" s="33"/>
      <c r="F288" s="178" t="s">
        <v>1808</v>
      </c>
      <c r="G288" s="33"/>
      <c r="H288" s="33"/>
      <c r="I288" s="97"/>
      <c r="J288" s="33"/>
      <c r="K288" s="33"/>
      <c r="L288" s="34"/>
      <c r="M288" s="179"/>
      <c r="N288" s="180"/>
      <c r="O288" s="59"/>
      <c r="P288" s="59"/>
      <c r="Q288" s="59"/>
      <c r="R288" s="59"/>
      <c r="S288" s="59"/>
      <c r="T288" s="6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8" t="s">
        <v>144</v>
      </c>
      <c r="AU288" s="18" t="s">
        <v>89</v>
      </c>
    </row>
    <row r="289" spans="1:65" s="14" customFormat="1" ht="10.199999999999999">
      <c r="B289" s="188"/>
      <c r="D289" s="177" t="s">
        <v>146</v>
      </c>
      <c r="E289" s="189" t="s">
        <v>1</v>
      </c>
      <c r="F289" s="190" t="s">
        <v>1809</v>
      </c>
      <c r="H289" s="191">
        <v>3.5529999999999999</v>
      </c>
      <c r="I289" s="192"/>
      <c r="L289" s="188"/>
      <c r="M289" s="193"/>
      <c r="N289" s="194"/>
      <c r="O289" s="194"/>
      <c r="P289" s="194"/>
      <c r="Q289" s="194"/>
      <c r="R289" s="194"/>
      <c r="S289" s="194"/>
      <c r="T289" s="195"/>
      <c r="AT289" s="189" t="s">
        <v>146</v>
      </c>
      <c r="AU289" s="189" t="s">
        <v>89</v>
      </c>
      <c r="AV289" s="14" t="s">
        <v>89</v>
      </c>
      <c r="AW289" s="14" t="s">
        <v>33</v>
      </c>
      <c r="AX289" s="14" t="s">
        <v>86</v>
      </c>
      <c r="AY289" s="189" t="s">
        <v>136</v>
      </c>
    </row>
    <row r="290" spans="1:65" s="2" customFormat="1" ht="16.5" customHeight="1">
      <c r="A290" s="33"/>
      <c r="B290" s="162"/>
      <c r="C290" s="163" t="s">
        <v>564</v>
      </c>
      <c r="D290" s="163" t="s">
        <v>138</v>
      </c>
      <c r="E290" s="164" t="s">
        <v>1810</v>
      </c>
      <c r="F290" s="165" t="s">
        <v>1811</v>
      </c>
      <c r="G290" s="166" t="s">
        <v>215</v>
      </c>
      <c r="H290" s="167">
        <v>4</v>
      </c>
      <c r="I290" s="168"/>
      <c r="J290" s="169">
        <f>ROUND(I290*H290,2)</f>
        <v>0</v>
      </c>
      <c r="K290" s="170"/>
      <c r="L290" s="34"/>
      <c r="M290" s="171" t="s">
        <v>1</v>
      </c>
      <c r="N290" s="172" t="s">
        <v>43</v>
      </c>
      <c r="O290" s="59"/>
      <c r="P290" s="173">
        <f>O290*H290</f>
        <v>0</v>
      </c>
      <c r="Q290" s="173">
        <v>1.6199999999999999E-3</v>
      </c>
      <c r="R290" s="173">
        <f>Q290*H290</f>
        <v>6.4799999999999996E-3</v>
      </c>
      <c r="S290" s="173">
        <v>0</v>
      </c>
      <c r="T290" s="174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5" t="s">
        <v>142</v>
      </c>
      <c r="AT290" s="175" t="s">
        <v>138</v>
      </c>
      <c r="AU290" s="175" t="s">
        <v>89</v>
      </c>
      <c r="AY290" s="18" t="s">
        <v>136</v>
      </c>
      <c r="BE290" s="176">
        <f>IF(N290="základní",J290,0)</f>
        <v>0</v>
      </c>
      <c r="BF290" s="176">
        <f>IF(N290="snížená",J290,0)</f>
        <v>0</v>
      </c>
      <c r="BG290" s="176">
        <f>IF(N290="zákl. přenesená",J290,0)</f>
        <v>0</v>
      </c>
      <c r="BH290" s="176">
        <f>IF(N290="sníž. přenesená",J290,0)</f>
        <v>0</v>
      </c>
      <c r="BI290" s="176">
        <f>IF(N290="nulová",J290,0)</f>
        <v>0</v>
      </c>
      <c r="BJ290" s="18" t="s">
        <v>86</v>
      </c>
      <c r="BK290" s="176">
        <f>ROUND(I290*H290,2)</f>
        <v>0</v>
      </c>
      <c r="BL290" s="18" t="s">
        <v>142</v>
      </c>
      <c r="BM290" s="175" t="s">
        <v>1812</v>
      </c>
    </row>
    <row r="291" spans="1:65" s="2" customFormat="1" ht="19.2">
      <c r="A291" s="33"/>
      <c r="B291" s="34"/>
      <c r="C291" s="33"/>
      <c r="D291" s="177" t="s">
        <v>144</v>
      </c>
      <c r="E291" s="33"/>
      <c r="F291" s="178" t="s">
        <v>1813</v>
      </c>
      <c r="G291" s="33"/>
      <c r="H291" s="33"/>
      <c r="I291" s="97"/>
      <c r="J291" s="33"/>
      <c r="K291" s="33"/>
      <c r="L291" s="34"/>
      <c r="M291" s="179"/>
      <c r="N291" s="180"/>
      <c r="O291" s="59"/>
      <c r="P291" s="59"/>
      <c r="Q291" s="59"/>
      <c r="R291" s="59"/>
      <c r="S291" s="59"/>
      <c r="T291" s="60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8" t="s">
        <v>144</v>
      </c>
      <c r="AU291" s="18" t="s">
        <v>89</v>
      </c>
    </row>
    <row r="292" spans="1:65" s="13" customFormat="1" ht="10.199999999999999">
      <c r="B292" s="181"/>
      <c r="D292" s="177" t="s">
        <v>146</v>
      </c>
      <c r="E292" s="182" t="s">
        <v>1</v>
      </c>
      <c r="F292" s="183" t="s">
        <v>1735</v>
      </c>
      <c r="H292" s="182" t="s">
        <v>1</v>
      </c>
      <c r="I292" s="184"/>
      <c r="L292" s="181"/>
      <c r="M292" s="185"/>
      <c r="N292" s="186"/>
      <c r="O292" s="186"/>
      <c r="P292" s="186"/>
      <c r="Q292" s="186"/>
      <c r="R292" s="186"/>
      <c r="S292" s="186"/>
      <c r="T292" s="187"/>
      <c r="AT292" s="182" t="s">
        <v>146</v>
      </c>
      <c r="AU292" s="182" t="s">
        <v>89</v>
      </c>
      <c r="AV292" s="13" t="s">
        <v>86</v>
      </c>
      <c r="AW292" s="13" t="s">
        <v>33</v>
      </c>
      <c r="AX292" s="13" t="s">
        <v>78</v>
      </c>
      <c r="AY292" s="182" t="s">
        <v>136</v>
      </c>
    </row>
    <row r="293" spans="1:65" s="14" customFormat="1" ht="10.199999999999999">
      <c r="B293" s="188"/>
      <c r="D293" s="177" t="s">
        <v>146</v>
      </c>
      <c r="E293" s="189" t="s">
        <v>1</v>
      </c>
      <c r="F293" s="190" t="s">
        <v>1814</v>
      </c>
      <c r="H293" s="191">
        <v>4</v>
      </c>
      <c r="I293" s="192"/>
      <c r="L293" s="188"/>
      <c r="M293" s="193"/>
      <c r="N293" s="194"/>
      <c r="O293" s="194"/>
      <c r="P293" s="194"/>
      <c r="Q293" s="194"/>
      <c r="R293" s="194"/>
      <c r="S293" s="194"/>
      <c r="T293" s="195"/>
      <c r="AT293" s="189" t="s">
        <v>146</v>
      </c>
      <c r="AU293" s="189" t="s">
        <v>89</v>
      </c>
      <c r="AV293" s="14" t="s">
        <v>89</v>
      </c>
      <c r="AW293" s="14" t="s">
        <v>33</v>
      </c>
      <c r="AX293" s="14" t="s">
        <v>78</v>
      </c>
      <c r="AY293" s="189" t="s">
        <v>136</v>
      </c>
    </row>
    <row r="294" spans="1:65" s="15" customFormat="1" ht="10.199999999999999">
      <c r="B294" s="196"/>
      <c r="D294" s="177" t="s">
        <v>146</v>
      </c>
      <c r="E294" s="197" t="s">
        <v>1</v>
      </c>
      <c r="F294" s="198" t="s">
        <v>149</v>
      </c>
      <c r="H294" s="199">
        <v>4</v>
      </c>
      <c r="I294" s="200"/>
      <c r="L294" s="196"/>
      <c r="M294" s="201"/>
      <c r="N294" s="202"/>
      <c r="O294" s="202"/>
      <c r="P294" s="202"/>
      <c r="Q294" s="202"/>
      <c r="R294" s="202"/>
      <c r="S294" s="202"/>
      <c r="T294" s="203"/>
      <c r="AT294" s="197" t="s">
        <v>146</v>
      </c>
      <c r="AU294" s="197" t="s">
        <v>89</v>
      </c>
      <c r="AV294" s="15" t="s">
        <v>142</v>
      </c>
      <c r="AW294" s="15" t="s">
        <v>33</v>
      </c>
      <c r="AX294" s="15" t="s">
        <v>86</v>
      </c>
      <c r="AY294" s="197" t="s">
        <v>136</v>
      </c>
    </row>
    <row r="295" spans="1:65" s="2" customFormat="1" ht="16.5" customHeight="1">
      <c r="A295" s="33"/>
      <c r="B295" s="162"/>
      <c r="C295" s="212" t="s">
        <v>571</v>
      </c>
      <c r="D295" s="212" t="s">
        <v>517</v>
      </c>
      <c r="E295" s="213" t="s">
        <v>1815</v>
      </c>
      <c r="F295" s="214" t="s">
        <v>1816</v>
      </c>
      <c r="G295" s="215" t="s">
        <v>215</v>
      </c>
      <c r="H295" s="216">
        <v>2</v>
      </c>
      <c r="I295" s="217"/>
      <c r="J295" s="218">
        <f>ROUND(I295*H295,2)</f>
        <v>0</v>
      </c>
      <c r="K295" s="219"/>
      <c r="L295" s="220"/>
      <c r="M295" s="221" t="s">
        <v>1</v>
      </c>
      <c r="N295" s="222" t="s">
        <v>43</v>
      </c>
      <c r="O295" s="59"/>
      <c r="P295" s="173">
        <f>O295*H295</f>
        <v>0</v>
      </c>
      <c r="Q295" s="173">
        <v>1.47E-2</v>
      </c>
      <c r="R295" s="173">
        <f>Q295*H295</f>
        <v>2.9399999999999999E-2</v>
      </c>
      <c r="S295" s="173">
        <v>0</v>
      </c>
      <c r="T295" s="174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5" t="s">
        <v>204</v>
      </c>
      <c r="AT295" s="175" t="s">
        <v>517</v>
      </c>
      <c r="AU295" s="175" t="s">
        <v>89</v>
      </c>
      <c r="AY295" s="18" t="s">
        <v>136</v>
      </c>
      <c r="BE295" s="176">
        <f>IF(N295="základní",J295,0)</f>
        <v>0</v>
      </c>
      <c r="BF295" s="176">
        <f>IF(N295="snížená",J295,0)</f>
        <v>0</v>
      </c>
      <c r="BG295" s="176">
        <f>IF(N295="zákl. přenesená",J295,0)</f>
        <v>0</v>
      </c>
      <c r="BH295" s="176">
        <f>IF(N295="sníž. přenesená",J295,0)</f>
        <v>0</v>
      </c>
      <c r="BI295" s="176">
        <f>IF(N295="nulová",J295,0)</f>
        <v>0</v>
      </c>
      <c r="BJ295" s="18" t="s">
        <v>86</v>
      </c>
      <c r="BK295" s="176">
        <f>ROUND(I295*H295,2)</f>
        <v>0</v>
      </c>
      <c r="BL295" s="18" t="s">
        <v>142</v>
      </c>
      <c r="BM295" s="175" t="s">
        <v>1817</v>
      </c>
    </row>
    <row r="296" spans="1:65" s="2" customFormat="1" ht="10.199999999999999">
      <c r="A296" s="33"/>
      <c r="B296" s="34"/>
      <c r="C296" s="33"/>
      <c r="D296" s="177" t="s">
        <v>144</v>
      </c>
      <c r="E296" s="33"/>
      <c r="F296" s="178" t="s">
        <v>1816</v>
      </c>
      <c r="G296" s="33"/>
      <c r="H296" s="33"/>
      <c r="I296" s="97"/>
      <c r="J296" s="33"/>
      <c r="K296" s="33"/>
      <c r="L296" s="34"/>
      <c r="M296" s="179"/>
      <c r="N296" s="180"/>
      <c r="O296" s="59"/>
      <c r="P296" s="59"/>
      <c r="Q296" s="59"/>
      <c r="R296" s="59"/>
      <c r="S296" s="59"/>
      <c r="T296" s="6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144</v>
      </c>
      <c r="AU296" s="18" t="s">
        <v>89</v>
      </c>
    </row>
    <row r="297" spans="1:65" s="13" customFormat="1" ht="10.199999999999999">
      <c r="B297" s="181"/>
      <c r="D297" s="177" t="s">
        <v>146</v>
      </c>
      <c r="E297" s="182" t="s">
        <v>1</v>
      </c>
      <c r="F297" s="183" t="s">
        <v>1735</v>
      </c>
      <c r="H297" s="182" t="s">
        <v>1</v>
      </c>
      <c r="I297" s="184"/>
      <c r="L297" s="181"/>
      <c r="M297" s="185"/>
      <c r="N297" s="186"/>
      <c r="O297" s="186"/>
      <c r="P297" s="186"/>
      <c r="Q297" s="186"/>
      <c r="R297" s="186"/>
      <c r="S297" s="186"/>
      <c r="T297" s="187"/>
      <c r="AT297" s="182" t="s">
        <v>146</v>
      </c>
      <c r="AU297" s="182" t="s">
        <v>89</v>
      </c>
      <c r="AV297" s="13" t="s">
        <v>86</v>
      </c>
      <c r="AW297" s="13" t="s">
        <v>33</v>
      </c>
      <c r="AX297" s="13" t="s">
        <v>78</v>
      </c>
      <c r="AY297" s="182" t="s">
        <v>136</v>
      </c>
    </row>
    <row r="298" spans="1:65" s="14" customFormat="1" ht="10.199999999999999">
      <c r="B298" s="188"/>
      <c r="D298" s="177" t="s">
        <v>146</v>
      </c>
      <c r="E298" s="189" t="s">
        <v>1</v>
      </c>
      <c r="F298" s="190" t="s">
        <v>218</v>
      </c>
      <c r="H298" s="191">
        <v>2</v>
      </c>
      <c r="I298" s="192"/>
      <c r="L298" s="188"/>
      <c r="M298" s="193"/>
      <c r="N298" s="194"/>
      <c r="O298" s="194"/>
      <c r="P298" s="194"/>
      <c r="Q298" s="194"/>
      <c r="R298" s="194"/>
      <c r="S298" s="194"/>
      <c r="T298" s="195"/>
      <c r="AT298" s="189" t="s">
        <v>146</v>
      </c>
      <c r="AU298" s="189" t="s">
        <v>89</v>
      </c>
      <c r="AV298" s="14" t="s">
        <v>89</v>
      </c>
      <c r="AW298" s="14" t="s">
        <v>33</v>
      </c>
      <c r="AX298" s="14" t="s">
        <v>78</v>
      </c>
      <c r="AY298" s="189" t="s">
        <v>136</v>
      </c>
    </row>
    <row r="299" spans="1:65" s="15" customFormat="1" ht="10.199999999999999">
      <c r="B299" s="196"/>
      <c r="D299" s="177" t="s">
        <v>146</v>
      </c>
      <c r="E299" s="197" t="s">
        <v>1</v>
      </c>
      <c r="F299" s="198" t="s">
        <v>149</v>
      </c>
      <c r="H299" s="199">
        <v>2</v>
      </c>
      <c r="I299" s="200"/>
      <c r="L299" s="196"/>
      <c r="M299" s="201"/>
      <c r="N299" s="202"/>
      <c r="O299" s="202"/>
      <c r="P299" s="202"/>
      <c r="Q299" s="202"/>
      <c r="R299" s="202"/>
      <c r="S299" s="202"/>
      <c r="T299" s="203"/>
      <c r="AT299" s="197" t="s">
        <v>146</v>
      </c>
      <c r="AU299" s="197" t="s">
        <v>89</v>
      </c>
      <c r="AV299" s="15" t="s">
        <v>142</v>
      </c>
      <c r="AW299" s="15" t="s">
        <v>33</v>
      </c>
      <c r="AX299" s="15" t="s">
        <v>86</v>
      </c>
      <c r="AY299" s="197" t="s">
        <v>136</v>
      </c>
    </row>
    <row r="300" spans="1:65" s="2" customFormat="1" ht="16.5" customHeight="1">
      <c r="A300" s="33"/>
      <c r="B300" s="162"/>
      <c r="C300" s="212" t="s">
        <v>579</v>
      </c>
      <c r="D300" s="212" t="s">
        <v>517</v>
      </c>
      <c r="E300" s="213" t="s">
        <v>1818</v>
      </c>
      <c r="F300" s="214" t="s">
        <v>1819</v>
      </c>
      <c r="G300" s="215" t="s">
        <v>215</v>
      </c>
      <c r="H300" s="216">
        <v>2</v>
      </c>
      <c r="I300" s="217"/>
      <c r="J300" s="218">
        <f>ROUND(I300*H300,2)</f>
        <v>0</v>
      </c>
      <c r="K300" s="219"/>
      <c r="L300" s="220"/>
      <c r="M300" s="221" t="s">
        <v>1</v>
      </c>
      <c r="N300" s="222" t="s">
        <v>43</v>
      </c>
      <c r="O300" s="59"/>
      <c r="P300" s="173">
        <f>O300*H300</f>
        <v>0</v>
      </c>
      <c r="Q300" s="173">
        <v>8.9999999999999993E-3</v>
      </c>
      <c r="R300" s="173">
        <f>Q300*H300</f>
        <v>1.7999999999999999E-2</v>
      </c>
      <c r="S300" s="173">
        <v>0</v>
      </c>
      <c r="T300" s="174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5" t="s">
        <v>204</v>
      </c>
      <c r="AT300" s="175" t="s">
        <v>517</v>
      </c>
      <c r="AU300" s="175" t="s">
        <v>89</v>
      </c>
      <c r="AY300" s="18" t="s">
        <v>136</v>
      </c>
      <c r="BE300" s="176">
        <f>IF(N300="základní",J300,0)</f>
        <v>0</v>
      </c>
      <c r="BF300" s="176">
        <f>IF(N300="snížená",J300,0)</f>
        <v>0</v>
      </c>
      <c r="BG300" s="176">
        <f>IF(N300="zákl. přenesená",J300,0)</f>
        <v>0</v>
      </c>
      <c r="BH300" s="176">
        <f>IF(N300="sníž. přenesená",J300,0)</f>
        <v>0</v>
      </c>
      <c r="BI300" s="176">
        <f>IF(N300="nulová",J300,0)</f>
        <v>0</v>
      </c>
      <c r="BJ300" s="18" t="s">
        <v>86</v>
      </c>
      <c r="BK300" s="176">
        <f>ROUND(I300*H300,2)</f>
        <v>0</v>
      </c>
      <c r="BL300" s="18" t="s">
        <v>142</v>
      </c>
      <c r="BM300" s="175" t="s">
        <v>1820</v>
      </c>
    </row>
    <row r="301" spans="1:65" s="2" customFormat="1" ht="10.199999999999999">
      <c r="A301" s="33"/>
      <c r="B301" s="34"/>
      <c r="C301" s="33"/>
      <c r="D301" s="177" t="s">
        <v>144</v>
      </c>
      <c r="E301" s="33"/>
      <c r="F301" s="178" t="s">
        <v>1819</v>
      </c>
      <c r="G301" s="33"/>
      <c r="H301" s="33"/>
      <c r="I301" s="97"/>
      <c r="J301" s="33"/>
      <c r="K301" s="33"/>
      <c r="L301" s="34"/>
      <c r="M301" s="179"/>
      <c r="N301" s="180"/>
      <c r="O301" s="59"/>
      <c r="P301" s="59"/>
      <c r="Q301" s="59"/>
      <c r="R301" s="59"/>
      <c r="S301" s="59"/>
      <c r="T301" s="60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8" t="s">
        <v>144</v>
      </c>
      <c r="AU301" s="18" t="s">
        <v>89</v>
      </c>
    </row>
    <row r="302" spans="1:65" s="13" customFormat="1" ht="10.199999999999999">
      <c r="B302" s="181"/>
      <c r="D302" s="177" t="s">
        <v>146</v>
      </c>
      <c r="E302" s="182" t="s">
        <v>1</v>
      </c>
      <c r="F302" s="183" t="s">
        <v>1735</v>
      </c>
      <c r="H302" s="182" t="s">
        <v>1</v>
      </c>
      <c r="I302" s="184"/>
      <c r="L302" s="181"/>
      <c r="M302" s="185"/>
      <c r="N302" s="186"/>
      <c r="O302" s="186"/>
      <c r="P302" s="186"/>
      <c r="Q302" s="186"/>
      <c r="R302" s="186"/>
      <c r="S302" s="186"/>
      <c r="T302" s="187"/>
      <c r="AT302" s="182" t="s">
        <v>146</v>
      </c>
      <c r="AU302" s="182" t="s">
        <v>89</v>
      </c>
      <c r="AV302" s="13" t="s">
        <v>86</v>
      </c>
      <c r="AW302" s="13" t="s">
        <v>33</v>
      </c>
      <c r="AX302" s="13" t="s">
        <v>78</v>
      </c>
      <c r="AY302" s="182" t="s">
        <v>136</v>
      </c>
    </row>
    <row r="303" spans="1:65" s="14" customFormat="1" ht="10.199999999999999">
      <c r="B303" s="188"/>
      <c r="D303" s="177" t="s">
        <v>146</v>
      </c>
      <c r="E303" s="189" t="s">
        <v>1</v>
      </c>
      <c r="F303" s="190" t="s">
        <v>218</v>
      </c>
      <c r="H303" s="191">
        <v>2</v>
      </c>
      <c r="I303" s="192"/>
      <c r="L303" s="188"/>
      <c r="M303" s="193"/>
      <c r="N303" s="194"/>
      <c r="O303" s="194"/>
      <c r="P303" s="194"/>
      <c r="Q303" s="194"/>
      <c r="R303" s="194"/>
      <c r="S303" s="194"/>
      <c r="T303" s="195"/>
      <c r="AT303" s="189" t="s">
        <v>146</v>
      </c>
      <c r="AU303" s="189" t="s">
        <v>89</v>
      </c>
      <c r="AV303" s="14" t="s">
        <v>89</v>
      </c>
      <c r="AW303" s="14" t="s">
        <v>33</v>
      </c>
      <c r="AX303" s="14" t="s">
        <v>78</v>
      </c>
      <c r="AY303" s="189" t="s">
        <v>136</v>
      </c>
    </row>
    <row r="304" spans="1:65" s="15" customFormat="1" ht="10.199999999999999">
      <c r="B304" s="196"/>
      <c r="D304" s="177" t="s">
        <v>146</v>
      </c>
      <c r="E304" s="197" t="s">
        <v>1</v>
      </c>
      <c r="F304" s="198" t="s">
        <v>149</v>
      </c>
      <c r="H304" s="199">
        <v>2</v>
      </c>
      <c r="I304" s="200"/>
      <c r="L304" s="196"/>
      <c r="M304" s="201"/>
      <c r="N304" s="202"/>
      <c r="O304" s="202"/>
      <c r="P304" s="202"/>
      <c r="Q304" s="202"/>
      <c r="R304" s="202"/>
      <c r="S304" s="202"/>
      <c r="T304" s="203"/>
      <c r="AT304" s="197" t="s">
        <v>146</v>
      </c>
      <c r="AU304" s="197" t="s">
        <v>89</v>
      </c>
      <c r="AV304" s="15" t="s">
        <v>142</v>
      </c>
      <c r="AW304" s="15" t="s">
        <v>33</v>
      </c>
      <c r="AX304" s="15" t="s">
        <v>86</v>
      </c>
      <c r="AY304" s="197" t="s">
        <v>136</v>
      </c>
    </row>
    <row r="305" spans="1:65" s="2" customFormat="1" ht="16.5" customHeight="1">
      <c r="A305" s="33"/>
      <c r="B305" s="162"/>
      <c r="C305" s="163" t="s">
        <v>584</v>
      </c>
      <c r="D305" s="163" t="s">
        <v>138</v>
      </c>
      <c r="E305" s="164" t="s">
        <v>1821</v>
      </c>
      <c r="F305" s="165" t="s">
        <v>1822</v>
      </c>
      <c r="G305" s="166" t="s">
        <v>215</v>
      </c>
      <c r="H305" s="167">
        <v>1</v>
      </c>
      <c r="I305" s="168"/>
      <c r="J305" s="169">
        <f>ROUND(I305*H305,2)</f>
        <v>0</v>
      </c>
      <c r="K305" s="170"/>
      <c r="L305" s="34"/>
      <c r="M305" s="171" t="s">
        <v>1</v>
      </c>
      <c r="N305" s="172" t="s">
        <v>43</v>
      </c>
      <c r="O305" s="59"/>
      <c r="P305" s="173">
        <f>O305*H305</f>
        <v>0</v>
      </c>
      <c r="Q305" s="173">
        <v>3.4000000000000002E-4</v>
      </c>
      <c r="R305" s="173">
        <f>Q305*H305</f>
        <v>3.4000000000000002E-4</v>
      </c>
      <c r="S305" s="173">
        <v>0</v>
      </c>
      <c r="T305" s="174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5" t="s">
        <v>142</v>
      </c>
      <c r="AT305" s="175" t="s">
        <v>138</v>
      </c>
      <c r="AU305" s="175" t="s">
        <v>89</v>
      </c>
      <c r="AY305" s="18" t="s">
        <v>136</v>
      </c>
      <c r="BE305" s="176">
        <f>IF(N305="základní",J305,0)</f>
        <v>0</v>
      </c>
      <c r="BF305" s="176">
        <f>IF(N305="snížená",J305,0)</f>
        <v>0</v>
      </c>
      <c r="BG305" s="176">
        <f>IF(N305="zákl. přenesená",J305,0)</f>
        <v>0</v>
      </c>
      <c r="BH305" s="176">
        <f>IF(N305="sníž. přenesená",J305,0)</f>
        <v>0</v>
      </c>
      <c r="BI305" s="176">
        <f>IF(N305="nulová",J305,0)</f>
        <v>0</v>
      </c>
      <c r="BJ305" s="18" t="s">
        <v>86</v>
      </c>
      <c r="BK305" s="176">
        <f>ROUND(I305*H305,2)</f>
        <v>0</v>
      </c>
      <c r="BL305" s="18" t="s">
        <v>142</v>
      </c>
      <c r="BM305" s="175" t="s">
        <v>1823</v>
      </c>
    </row>
    <row r="306" spans="1:65" s="2" customFormat="1" ht="10.199999999999999">
      <c r="A306" s="33"/>
      <c r="B306" s="34"/>
      <c r="C306" s="33"/>
      <c r="D306" s="177" t="s">
        <v>144</v>
      </c>
      <c r="E306" s="33"/>
      <c r="F306" s="178" t="s">
        <v>1824</v>
      </c>
      <c r="G306" s="33"/>
      <c r="H306" s="33"/>
      <c r="I306" s="97"/>
      <c r="J306" s="33"/>
      <c r="K306" s="33"/>
      <c r="L306" s="34"/>
      <c r="M306" s="179"/>
      <c r="N306" s="180"/>
      <c r="O306" s="59"/>
      <c r="P306" s="59"/>
      <c r="Q306" s="59"/>
      <c r="R306" s="59"/>
      <c r="S306" s="59"/>
      <c r="T306" s="60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8" t="s">
        <v>144</v>
      </c>
      <c r="AU306" s="18" t="s">
        <v>89</v>
      </c>
    </row>
    <row r="307" spans="1:65" s="13" customFormat="1" ht="10.199999999999999">
      <c r="B307" s="181"/>
      <c r="D307" s="177" t="s">
        <v>146</v>
      </c>
      <c r="E307" s="182" t="s">
        <v>1</v>
      </c>
      <c r="F307" s="183" t="s">
        <v>1735</v>
      </c>
      <c r="H307" s="182" t="s">
        <v>1</v>
      </c>
      <c r="I307" s="184"/>
      <c r="L307" s="181"/>
      <c r="M307" s="185"/>
      <c r="N307" s="186"/>
      <c r="O307" s="186"/>
      <c r="P307" s="186"/>
      <c r="Q307" s="186"/>
      <c r="R307" s="186"/>
      <c r="S307" s="186"/>
      <c r="T307" s="187"/>
      <c r="AT307" s="182" t="s">
        <v>146</v>
      </c>
      <c r="AU307" s="182" t="s">
        <v>89</v>
      </c>
      <c r="AV307" s="13" t="s">
        <v>86</v>
      </c>
      <c r="AW307" s="13" t="s">
        <v>33</v>
      </c>
      <c r="AX307" s="13" t="s">
        <v>78</v>
      </c>
      <c r="AY307" s="182" t="s">
        <v>136</v>
      </c>
    </row>
    <row r="308" spans="1:65" s="14" customFormat="1" ht="10.199999999999999">
      <c r="B308" s="188"/>
      <c r="D308" s="177" t="s">
        <v>146</v>
      </c>
      <c r="E308" s="189" t="s">
        <v>1</v>
      </c>
      <c r="F308" s="190" t="s">
        <v>608</v>
      </c>
      <c r="H308" s="191">
        <v>1</v>
      </c>
      <c r="I308" s="192"/>
      <c r="L308" s="188"/>
      <c r="M308" s="193"/>
      <c r="N308" s="194"/>
      <c r="O308" s="194"/>
      <c r="P308" s="194"/>
      <c r="Q308" s="194"/>
      <c r="R308" s="194"/>
      <c r="S308" s="194"/>
      <c r="T308" s="195"/>
      <c r="AT308" s="189" t="s">
        <v>146</v>
      </c>
      <c r="AU308" s="189" t="s">
        <v>89</v>
      </c>
      <c r="AV308" s="14" t="s">
        <v>89</v>
      </c>
      <c r="AW308" s="14" t="s">
        <v>33</v>
      </c>
      <c r="AX308" s="14" t="s">
        <v>78</v>
      </c>
      <c r="AY308" s="189" t="s">
        <v>136</v>
      </c>
    </row>
    <row r="309" spans="1:65" s="15" customFormat="1" ht="10.199999999999999">
      <c r="B309" s="196"/>
      <c r="D309" s="177" t="s">
        <v>146</v>
      </c>
      <c r="E309" s="197" t="s">
        <v>1</v>
      </c>
      <c r="F309" s="198" t="s">
        <v>149</v>
      </c>
      <c r="H309" s="199">
        <v>1</v>
      </c>
      <c r="I309" s="200"/>
      <c r="L309" s="196"/>
      <c r="M309" s="201"/>
      <c r="N309" s="202"/>
      <c r="O309" s="202"/>
      <c r="P309" s="202"/>
      <c r="Q309" s="202"/>
      <c r="R309" s="202"/>
      <c r="S309" s="202"/>
      <c r="T309" s="203"/>
      <c r="AT309" s="197" t="s">
        <v>146</v>
      </c>
      <c r="AU309" s="197" t="s">
        <v>89</v>
      </c>
      <c r="AV309" s="15" t="s">
        <v>142</v>
      </c>
      <c r="AW309" s="15" t="s">
        <v>33</v>
      </c>
      <c r="AX309" s="15" t="s">
        <v>86</v>
      </c>
      <c r="AY309" s="197" t="s">
        <v>136</v>
      </c>
    </row>
    <row r="310" spans="1:65" s="2" customFormat="1" ht="16.5" customHeight="1">
      <c r="A310" s="33"/>
      <c r="B310" s="162"/>
      <c r="C310" s="212" t="s">
        <v>591</v>
      </c>
      <c r="D310" s="212" t="s">
        <v>517</v>
      </c>
      <c r="E310" s="213" t="s">
        <v>1825</v>
      </c>
      <c r="F310" s="214" t="s">
        <v>1826</v>
      </c>
      <c r="G310" s="215" t="s">
        <v>215</v>
      </c>
      <c r="H310" s="216">
        <v>1</v>
      </c>
      <c r="I310" s="217"/>
      <c r="J310" s="218">
        <f>ROUND(I310*H310,2)</f>
        <v>0</v>
      </c>
      <c r="K310" s="219"/>
      <c r="L310" s="220"/>
      <c r="M310" s="221" t="s">
        <v>1</v>
      </c>
      <c r="N310" s="222" t="s">
        <v>43</v>
      </c>
      <c r="O310" s="59"/>
      <c r="P310" s="173">
        <f>O310*H310</f>
        <v>0</v>
      </c>
      <c r="Q310" s="173">
        <v>2.8400000000000002E-2</v>
      </c>
      <c r="R310" s="173">
        <f>Q310*H310</f>
        <v>2.8400000000000002E-2</v>
      </c>
      <c r="S310" s="173">
        <v>0</v>
      </c>
      <c r="T310" s="174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5" t="s">
        <v>204</v>
      </c>
      <c r="AT310" s="175" t="s">
        <v>517</v>
      </c>
      <c r="AU310" s="175" t="s">
        <v>89</v>
      </c>
      <c r="AY310" s="18" t="s">
        <v>136</v>
      </c>
      <c r="BE310" s="176">
        <f>IF(N310="základní",J310,0)</f>
        <v>0</v>
      </c>
      <c r="BF310" s="176">
        <f>IF(N310="snížená",J310,0)</f>
        <v>0</v>
      </c>
      <c r="BG310" s="176">
        <f>IF(N310="zákl. přenesená",J310,0)</f>
        <v>0</v>
      </c>
      <c r="BH310" s="176">
        <f>IF(N310="sníž. přenesená",J310,0)</f>
        <v>0</v>
      </c>
      <c r="BI310" s="176">
        <f>IF(N310="nulová",J310,0)</f>
        <v>0</v>
      </c>
      <c r="BJ310" s="18" t="s">
        <v>86</v>
      </c>
      <c r="BK310" s="176">
        <f>ROUND(I310*H310,2)</f>
        <v>0</v>
      </c>
      <c r="BL310" s="18" t="s">
        <v>142</v>
      </c>
      <c r="BM310" s="175" t="s">
        <v>1827</v>
      </c>
    </row>
    <row r="311" spans="1:65" s="2" customFormat="1" ht="10.199999999999999">
      <c r="A311" s="33"/>
      <c r="B311" s="34"/>
      <c r="C311" s="33"/>
      <c r="D311" s="177" t="s">
        <v>144</v>
      </c>
      <c r="E311" s="33"/>
      <c r="F311" s="178" t="s">
        <v>1826</v>
      </c>
      <c r="G311" s="33"/>
      <c r="H311" s="33"/>
      <c r="I311" s="97"/>
      <c r="J311" s="33"/>
      <c r="K311" s="33"/>
      <c r="L311" s="34"/>
      <c r="M311" s="179"/>
      <c r="N311" s="180"/>
      <c r="O311" s="59"/>
      <c r="P311" s="59"/>
      <c r="Q311" s="59"/>
      <c r="R311" s="59"/>
      <c r="S311" s="59"/>
      <c r="T311" s="60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8" t="s">
        <v>144</v>
      </c>
      <c r="AU311" s="18" t="s">
        <v>89</v>
      </c>
    </row>
    <row r="312" spans="1:65" s="13" customFormat="1" ht="10.199999999999999">
      <c r="B312" s="181"/>
      <c r="D312" s="177" t="s">
        <v>146</v>
      </c>
      <c r="E312" s="182" t="s">
        <v>1</v>
      </c>
      <c r="F312" s="183" t="s">
        <v>1735</v>
      </c>
      <c r="H312" s="182" t="s">
        <v>1</v>
      </c>
      <c r="I312" s="184"/>
      <c r="L312" s="181"/>
      <c r="M312" s="185"/>
      <c r="N312" s="186"/>
      <c r="O312" s="186"/>
      <c r="P312" s="186"/>
      <c r="Q312" s="186"/>
      <c r="R312" s="186"/>
      <c r="S312" s="186"/>
      <c r="T312" s="187"/>
      <c r="AT312" s="182" t="s">
        <v>146</v>
      </c>
      <c r="AU312" s="182" t="s">
        <v>89</v>
      </c>
      <c r="AV312" s="13" t="s">
        <v>86</v>
      </c>
      <c r="AW312" s="13" t="s">
        <v>33</v>
      </c>
      <c r="AX312" s="13" t="s">
        <v>78</v>
      </c>
      <c r="AY312" s="182" t="s">
        <v>136</v>
      </c>
    </row>
    <row r="313" spans="1:65" s="14" customFormat="1" ht="10.199999999999999">
      <c r="B313" s="188"/>
      <c r="D313" s="177" t="s">
        <v>146</v>
      </c>
      <c r="E313" s="189" t="s">
        <v>1</v>
      </c>
      <c r="F313" s="190" t="s">
        <v>608</v>
      </c>
      <c r="H313" s="191">
        <v>1</v>
      </c>
      <c r="I313" s="192"/>
      <c r="L313" s="188"/>
      <c r="M313" s="193"/>
      <c r="N313" s="194"/>
      <c r="O313" s="194"/>
      <c r="P313" s="194"/>
      <c r="Q313" s="194"/>
      <c r="R313" s="194"/>
      <c r="S313" s="194"/>
      <c r="T313" s="195"/>
      <c r="AT313" s="189" t="s">
        <v>146</v>
      </c>
      <c r="AU313" s="189" t="s">
        <v>89</v>
      </c>
      <c r="AV313" s="14" t="s">
        <v>89</v>
      </c>
      <c r="AW313" s="14" t="s">
        <v>33</v>
      </c>
      <c r="AX313" s="14" t="s">
        <v>78</v>
      </c>
      <c r="AY313" s="189" t="s">
        <v>136</v>
      </c>
    </row>
    <row r="314" spans="1:65" s="15" customFormat="1" ht="10.199999999999999">
      <c r="B314" s="196"/>
      <c r="D314" s="177" t="s">
        <v>146</v>
      </c>
      <c r="E314" s="197" t="s">
        <v>1</v>
      </c>
      <c r="F314" s="198" t="s">
        <v>149</v>
      </c>
      <c r="H314" s="199">
        <v>1</v>
      </c>
      <c r="I314" s="200"/>
      <c r="L314" s="196"/>
      <c r="M314" s="201"/>
      <c r="N314" s="202"/>
      <c r="O314" s="202"/>
      <c r="P314" s="202"/>
      <c r="Q314" s="202"/>
      <c r="R314" s="202"/>
      <c r="S314" s="202"/>
      <c r="T314" s="203"/>
      <c r="AT314" s="197" t="s">
        <v>146</v>
      </c>
      <c r="AU314" s="197" t="s">
        <v>89</v>
      </c>
      <c r="AV314" s="15" t="s">
        <v>142</v>
      </c>
      <c r="AW314" s="15" t="s">
        <v>33</v>
      </c>
      <c r="AX314" s="15" t="s">
        <v>86</v>
      </c>
      <c r="AY314" s="197" t="s">
        <v>136</v>
      </c>
    </row>
    <row r="315" spans="1:65" s="2" customFormat="1" ht="16.5" customHeight="1">
      <c r="A315" s="33"/>
      <c r="B315" s="162"/>
      <c r="C315" s="163" t="s">
        <v>598</v>
      </c>
      <c r="D315" s="163" t="s">
        <v>138</v>
      </c>
      <c r="E315" s="164" t="s">
        <v>1828</v>
      </c>
      <c r="F315" s="165" t="s">
        <v>1829</v>
      </c>
      <c r="G315" s="166" t="s">
        <v>170</v>
      </c>
      <c r="H315" s="167">
        <v>16</v>
      </c>
      <c r="I315" s="168"/>
      <c r="J315" s="169">
        <f>ROUND(I315*H315,2)</f>
        <v>0</v>
      </c>
      <c r="K315" s="170"/>
      <c r="L315" s="34"/>
      <c r="M315" s="171" t="s">
        <v>1</v>
      </c>
      <c r="N315" s="172" t="s">
        <v>43</v>
      </c>
      <c r="O315" s="59"/>
      <c r="P315" s="173">
        <f>O315*H315</f>
        <v>0</v>
      </c>
      <c r="Q315" s="173">
        <v>0</v>
      </c>
      <c r="R315" s="173">
        <f>Q315*H315</f>
        <v>0</v>
      </c>
      <c r="S315" s="173">
        <v>0</v>
      </c>
      <c r="T315" s="174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5" t="s">
        <v>142</v>
      </c>
      <c r="AT315" s="175" t="s">
        <v>138</v>
      </c>
      <c r="AU315" s="175" t="s">
        <v>89</v>
      </c>
      <c r="AY315" s="18" t="s">
        <v>136</v>
      </c>
      <c r="BE315" s="176">
        <f>IF(N315="základní",J315,0)</f>
        <v>0</v>
      </c>
      <c r="BF315" s="176">
        <f>IF(N315="snížená",J315,0)</f>
        <v>0</v>
      </c>
      <c r="BG315" s="176">
        <f>IF(N315="zákl. přenesená",J315,0)</f>
        <v>0</v>
      </c>
      <c r="BH315" s="176">
        <f>IF(N315="sníž. přenesená",J315,0)</f>
        <v>0</v>
      </c>
      <c r="BI315" s="176">
        <f>IF(N315="nulová",J315,0)</f>
        <v>0</v>
      </c>
      <c r="BJ315" s="18" t="s">
        <v>86</v>
      </c>
      <c r="BK315" s="176">
        <f>ROUND(I315*H315,2)</f>
        <v>0</v>
      </c>
      <c r="BL315" s="18" t="s">
        <v>142</v>
      </c>
      <c r="BM315" s="175" t="s">
        <v>1830</v>
      </c>
    </row>
    <row r="316" spans="1:65" s="2" customFormat="1" ht="10.199999999999999">
      <c r="A316" s="33"/>
      <c r="B316" s="34"/>
      <c r="C316" s="33"/>
      <c r="D316" s="177" t="s">
        <v>144</v>
      </c>
      <c r="E316" s="33"/>
      <c r="F316" s="178" t="s">
        <v>1831</v>
      </c>
      <c r="G316" s="33"/>
      <c r="H316" s="33"/>
      <c r="I316" s="97"/>
      <c r="J316" s="33"/>
      <c r="K316" s="33"/>
      <c r="L316" s="34"/>
      <c r="M316" s="179"/>
      <c r="N316" s="180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8" t="s">
        <v>144</v>
      </c>
      <c r="AU316" s="18" t="s">
        <v>89</v>
      </c>
    </row>
    <row r="317" spans="1:65" s="13" customFormat="1" ht="10.199999999999999">
      <c r="B317" s="181"/>
      <c r="D317" s="177" t="s">
        <v>146</v>
      </c>
      <c r="E317" s="182" t="s">
        <v>1</v>
      </c>
      <c r="F317" s="183" t="s">
        <v>1735</v>
      </c>
      <c r="H317" s="182" t="s">
        <v>1</v>
      </c>
      <c r="I317" s="184"/>
      <c r="L317" s="181"/>
      <c r="M317" s="185"/>
      <c r="N317" s="186"/>
      <c r="O317" s="186"/>
      <c r="P317" s="186"/>
      <c r="Q317" s="186"/>
      <c r="R317" s="186"/>
      <c r="S317" s="186"/>
      <c r="T317" s="187"/>
      <c r="AT317" s="182" t="s">
        <v>146</v>
      </c>
      <c r="AU317" s="182" t="s">
        <v>89</v>
      </c>
      <c r="AV317" s="13" t="s">
        <v>86</v>
      </c>
      <c r="AW317" s="13" t="s">
        <v>33</v>
      </c>
      <c r="AX317" s="13" t="s">
        <v>78</v>
      </c>
      <c r="AY317" s="182" t="s">
        <v>136</v>
      </c>
    </row>
    <row r="318" spans="1:65" s="14" customFormat="1" ht="10.199999999999999">
      <c r="B318" s="188"/>
      <c r="D318" s="177" t="s">
        <v>146</v>
      </c>
      <c r="E318" s="189" t="s">
        <v>1</v>
      </c>
      <c r="F318" s="190" t="s">
        <v>1795</v>
      </c>
      <c r="H318" s="191">
        <v>16</v>
      </c>
      <c r="I318" s="192"/>
      <c r="L318" s="188"/>
      <c r="M318" s="193"/>
      <c r="N318" s="194"/>
      <c r="O318" s="194"/>
      <c r="P318" s="194"/>
      <c r="Q318" s="194"/>
      <c r="R318" s="194"/>
      <c r="S318" s="194"/>
      <c r="T318" s="195"/>
      <c r="AT318" s="189" t="s">
        <v>146</v>
      </c>
      <c r="AU318" s="189" t="s">
        <v>89</v>
      </c>
      <c r="AV318" s="14" t="s">
        <v>89</v>
      </c>
      <c r="AW318" s="14" t="s">
        <v>33</v>
      </c>
      <c r="AX318" s="14" t="s">
        <v>78</v>
      </c>
      <c r="AY318" s="189" t="s">
        <v>136</v>
      </c>
    </row>
    <row r="319" spans="1:65" s="15" customFormat="1" ht="10.199999999999999">
      <c r="B319" s="196"/>
      <c r="D319" s="177" t="s">
        <v>146</v>
      </c>
      <c r="E319" s="197" t="s">
        <v>1</v>
      </c>
      <c r="F319" s="198" t="s">
        <v>149</v>
      </c>
      <c r="H319" s="199">
        <v>16</v>
      </c>
      <c r="I319" s="200"/>
      <c r="L319" s="196"/>
      <c r="M319" s="201"/>
      <c r="N319" s="202"/>
      <c r="O319" s="202"/>
      <c r="P319" s="202"/>
      <c r="Q319" s="202"/>
      <c r="R319" s="202"/>
      <c r="S319" s="202"/>
      <c r="T319" s="203"/>
      <c r="AT319" s="197" t="s">
        <v>146</v>
      </c>
      <c r="AU319" s="197" t="s">
        <v>89</v>
      </c>
      <c r="AV319" s="15" t="s">
        <v>142</v>
      </c>
      <c r="AW319" s="15" t="s">
        <v>33</v>
      </c>
      <c r="AX319" s="15" t="s">
        <v>86</v>
      </c>
      <c r="AY319" s="197" t="s">
        <v>136</v>
      </c>
    </row>
    <row r="320" spans="1:65" s="2" customFormat="1" ht="16.5" customHeight="1">
      <c r="A320" s="33"/>
      <c r="B320" s="162"/>
      <c r="C320" s="163" t="s">
        <v>602</v>
      </c>
      <c r="D320" s="163" t="s">
        <v>138</v>
      </c>
      <c r="E320" s="164" t="s">
        <v>1832</v>
      </c>
      <c r="F320" s="165" t="s">
        <v>1833</v>
      </c>
      <c r="G320" s="166" t="s">
        <v>170</v>
      </c>
      <c r="H320" s="167">
        <v>16</v>
      </c>
      <c r="I320" s="168"/>
      <c r="J320" s="169">
        <f>ROUND(I320*H320,2)</f>
        <v>0</v>
      </c>
      <c r="K320" s="170"/>
      <c r="L320" s="34"/>
      <c r="M320" s="171" t="s">
        <v>1</v>
      </c>
      <c r="N320" s="172" t="s">
        <v>43</v>
      </c>
      <c r="O320" s="59"/>
      <c r="P320" s="173">
        <f>O320*H320</f>
        <v>0</v>
      </c>
      <c r="Q320" s="173">
        <v>0</v>
      </c>
      <c r="R320" s="173">
        <f>Q320*H320</f>
        <v>0</v>
      </c>
      <c r="S320" s="173">
        <v>0</v>
      </c>
      <c r="T320" s="174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5" t="s">
        <v>142</v>
      </c>
      <c r="AT320" s="175" t="s">
        <v>138</v>
      </c>
      <c r="AU320" s="175" t="s">
        <v>89</v>
      </c>
      <c r="AY320" s="18" t="s">
        <v>136</v>
      </c>
      <c r="BE320" s="176">
        <f>IF(N320="základní",J320,0)</f>
        <v>0</v>
      </c>
      <c r="BF320" s="176">
        <f>IF(N320="snížená",J320,0)</f>
        <v>0</v>
      </c>
      <c r="BG320" s="176">
        <f>IF(N320="zákl. přenesená",J320,0)</f>
        <v>0</v>
      </c>
      <c r="BH320" s="176">
        <f>IF(N320="sníž. přenesená",J320,0)</f>
        <v>0</v>
      </c>
      <c r="BI320" s="176">
        <f>IF(N320="nulová",J320,0)</f>
        <v>0</v>
      </c>
      <c r="BJ320" s="18" t="s">
        <v>86</v>
      </c>
      <c r="BK320" s="176">
        <f>ROUND(I320*H320,2)</f>
        <v>0</v>
      </c>
      <c r="BL320" s="18" t="s">
        <v>142</v>
      </c>
      <c r="BM320" s="175" t="s">
        <v>1834</v>
      </c>
    </row>
    <row r="321" spans="1:65" s="2" customFormat="1" ht="10.199999999999999">
      <c r="A321" s="33"/>
      <c r="B321" s="34"/>
      <c r="C321" s="33"/>
      <c r="D321" s="177" t="s">
        <v>144</v>
      </c>
      <c r="E321" s="33"/>
      <c r="F321" s="178" t="s">
        <v>1833</v>
      </c>
      <c r="G321" s="33"/>
      <c r="H321" s="33"/>
      <c r="I321" s="97"/>
      <c r="J321" s="33"/>
      <c r="K321" s="33"/>
      <c r="L321" s="34"/>
      <c r="M321" s="179"/>
      <c r="N321" s="180"/>
      <c r="O321" s="59"/>
      <c r="P321" s="59"/>
      <c r="Q321" s="59"/>
      <c r="R321" s="59"/>
      <c r="S321" s="59"/>
      <c r="T321" s="60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8" t="s">
        <v>144</v>
      </c>
      <c r="AU321" s="18" t="s">
        <v>89</v>
      </c>
    </row>
    <row r="322" spans="1:65" s="13" customFormat="1" ht="10.199999999999999">
      <c r="B322" s="181"/>
      <c r="D322" s="177" t="s">
        <v>146</v>
      </c>
      <c r="E322" s="182" t="s">
        <v>1</v>
      </c>
      <c r="F322" s="183" t="s">
        <v>1735</v>
      </c>
      <c r="H322" s="182" t="s">
        <v>1</v>
      </c>
      <c r="I322" s="184"/>
      <c r="L322" s="181"/>
      <c r="M322" s="185"/>
      <c r="N322" s="186"/>
      <c r="O322" s="186"/>
      <c r="P322" s="186"/>
      <c r="Q322" s="186"/>
      <c r="R322" s="186"/>
      <c r="S322" s="186"/>
      <c r="T322" s="187"/>
      <c r="AT322" s="182" t="s">
        <v>146</v>
      </c>
      <c r="AU322" s="182" t="s">
        <v>89</v>
      </c>
      <c r="AV322" s="13" t="s">
        <v>86</v>
      </c>
      <c r="AW322" s="13" t="s">
        <v>33</v>
      </c>
      <c r="AX322" s="13" t="s">
        <v>78</v>
      </c>
      <c r="AY322" s="182" t="s">
        <v>136</v>
      </c>
    </row>
    <row r="323" spans="1:65" s="14" customFormat="1" ht="10.199999999999999">
      <c r="B323" s="188"/>
      <c r="D323" s="177" t="s">
        <v>146</v>
      </c>
      <c r="E323" s="189" t="s">
        <v>1</v>
      </c>
      <c r="F323" s="190" t="s">
        <v>1795</v>
      </c>
      <c r="H323" s="191">
        <v>16</v>
      </c>
      <c r="I323" s="192"/>
      <c r="L323" s="188"/>
      <c r="M323" s="193"/>
      <c r="N323" s="194"/>
      <c r="O323" s="194"/>
      <c r="P323" s="194"/>
      <c r="Q323" s="194"/>
      <c r="R323" s="194"/>
      <c r="S323" s="194"/>
      <c r="T323" s="195"/>
      <c r="AT323" s="189" t="s">
        <v>146</v>
      </c>
      <c r="AU323" s="189" t="s">
        <v>89</v>
      </c>
      <c r="AV323" s="14" t="s">
        <v>89</v>
      </c>
      <c r="AW323" s="14" t="s">
        <v>33</v>
      </c>
      <c r="AX323" s="14" t="s">
        <v>78</v>
      </c>
      <c r="AY323" s="189" t="s">
        <v>136</v>
      </c>
    </row>
    <row r="324" spans="1:65" s="15" customFormat="1" ht="10.199999999999999">
      <c r="B324" s="196"/>
      <c r="D324" s="177" t="s">
        <v>146</v>
      </c>
      <c r="E324" s="197" t="s">
        <v>1</v>
      </c>
      <c r="F324" s="198" t="s">
        <v>149</v>
      </c>
      <c r="H324" s="199">
        <v>16</v>
      </c>
      <c r="I324" s="200"/>
      <c r="L324" s="196"/>
      <c r="M324" s="201"/>
      <c r="N324" s="202"/>
      <c r="O324" s="202"/>
      <c r="P324" s="202"/>
      <c r="Q324" s="202"/>
      <c r="R324" s="202"/>
      <c r="S324" s="202"/>
      <c r="T324" s="203"/>
      <c r="AT324" s="197" t="s">
        <v>146</v>
      </c>
      <c r="AU324" s="197" t="s">
        <v>89</v>
      </c>
      <c r="AV324" s="15" t="s">
        <v>142</v>
      </c>
      <c r="AW324" s="15" t="s">
        <v>33</v>
      </c>
      <c r="AX324" s="15" t="s">
        <v>86</v>
      </c>
      <c r="AY324" s="197" t="s">
        <v>136</v>
      </c>
    </row>
    <row r="325" spans="1:65" s="2" customFormat="1" ht="16.5" customHeight="1">
      <c r="A325" s="33"/>
      <c r="B325" s="162"/>
      <c r="C325" s="163" t="s">
        <v>609</v>
      </c>
      <c r="D325" s="163" t="s">
        <v>138</v>
      </c>
      <c r="E325" s="164" t="s">
        <v>903</v>
      </c>
      <c r="F325" s="165" t="s">
        <v>1666</v>
      </c>
      <c r="G325" s="166" t="s">
        <v>215</v>
      </c>
      <c r="H325" s="167">
        <v>1</v>
      </c>
      <c r="I325" s="168"/>
      <c r="J325" s="169">
        <f>ROUND(I325*H325,2)</f>
        <v>0</v>
      </c>
      <c r="K325" s="170"/>
      <c r="L325" s="34"/>
      <c r="M325" s="171" t="s">
        <v>1</v>
      </c>
      <c r="N325" s="172" t="s">
        <v>43</v>
      </c>
      <c r="O325" s="59"/>
      <c r="P325" s="173">
        <f>O325*H325</f>
        <v>0</v>
      </c>
      <c r="Q325" s="173">
        <v>0.45937</v>
      </c>
      <c r="R325" s="173">
        <f>Q325*H325</f>
        <v>0.45937</v>
      </c>
      <c r="S325" s="173">
        <v>0</v>
      </c>
      <c r="T325" s="174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5" t="s">
        <v>142</v>
      </c>
      <c r="AT325" s="175" t="s">
        <v>138</v>
      </c>
      <c r="AU325" s="175" t="s">
        <v>89</v>
      </c>
      <c r="AY325" s="18" t="s">
        <v>136</v>
      </c>
      <c r="BE325" s="176">
        <f>IF(N325="základní",J325,0)</f>
        <v>0</v>
      </c>
      <c r="BF325" s="176">
        <f>IF(N325="snížená",J325,0)</f>
        <v>0</v>
      </c>
      <c r="BG325" s="176">
        <f>IF(N325="zákl. přenesená",J325,0)</f>
        <v>0</v>
      </c>
      <c r="BH325" s="176">
        <f>IF(N325="sníž. přenesená",J325,0)</f>
        <v>0</v>
      </c>
      <c r="BI325" s="176">
        <f>IF(N325="nulová",J325,0)</f>
        <v>0</v>
      </c>
      <c r="BJ325" s="18" t="s">
        <v>86</v>
      </c>
      <c r="BK325" s="176">
        <f>ROUND(I325*H325,2)</f>
        <v>0</v>
      </c>
      <c r="BL325" s="18" t="s">
        <v>142</v>
      </c>
      <c r="BM325" s="175" t="s">
        <v>1835</v>
      </c>
    </row>
    <row r="326" spans="1:65" s="2" customFormat="1" ht="10.199999999999999">
      <c r="A326" s="33"/>
      <c r="B326" s="34"/>
      <c r="C326" s="33"/>
      <c r="D326" s="177" t="s">
        <v>144</v>
      </c>
      <c r="E326" s="33"/>
      <c r="F326" s="178" t="s">
        <v>906</v>
      </c>
      <c r="G326" s="33"/>
      <c r="H326" s="33"/>
      <c r="I326" s="97"/>
      <c r="J326" s="33"/>
      <c r="K326" s="33"/>
      <c r="L326" s="34"/>
      <c r="M326" s="179"/>
      <c r="N326" s="180"/>
      <c r="O326" s="59"/>
      <c r="P326" s="59"/>
      <c r="Q326" s="59"/>
      <c r="R326" s="59"/>
      <c r="S326" s="59"/>
      <c r="T326" s="60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8" t="s">
        <v>144</v>
      </c>
      <c r="AU326" s="18" t="s">
        <v>89</v>
      </c>
    </row>
    <row r="327" spans="1:65" s="14" customFormat="1" ht="10.199999999999999">
      <c r="B327" s="188"/>
      <c r="D327" s="177" t="s">
        <v>146</v>
      </c>
      <c r="E327" s="189" t="s">
        <v>1</v>
      </c>
      <c r="F327" s="190" t="s">
        <v>608</v>
      </c>
      <c r="H327" s="191">
        <v>1</v>
      </c>
      <c r="I327" s="192"/>
      <c r="L327" s="188"/>
      <c r="M327" s="193"/>
      <c r="N327" s="194"/>
      <c r="O327" s="194"/>
      <c r="P327" s="194"/>
      <c r="Q327" s="194"/>
      <c r="R327" s="194"/>
      <c r="S327" s="194"/>
      <c r="T327" s="195"/>
      <c r="AT327" s="189" t="s">
        <v>146</v>
      </c>
      <c r="AU327" s="189" t="s">
        <v>89</v>
      </c>
      <c r="AV327" s="14" t="s">
        <v>89</v>
      </c>
      <c r="AW327" s="14" t="s">
        <v>33</v>
      </c>
      <c r="AX327" s="14" t="s">
        <v>86</v>
      </c>
      <c r="AY327" s="189" t="s">
        <v>136</v>
      </c>
    </row>
    <row r="328" spans="1:65" s="2" customFormat="1" ht="16.5" customHeight="1">
      <c r="A328" s="33"/>
      <c r="B328" s="162"/>
      <c r="C328" s="163" t="s">
        <v>617</v>
      </c>
      <c r="D328" s="163" t="s">
        <v>138</v>
      </c>
      <c r="E328" s="164" t="s">
        <v>1836</v>
      </c>
      <c r="F328" s="165" t="s">
        <v>1837</v>
      </c>
      <c r="G328" s="166" t="s">
        <v>215</v>
      </c>
      <c r="H328" s="167">
        <v>4</v>
      </c>
      <c r="I328" s="168"/>
      <c r="J328" s="169">
        <f>ROUND(I328*H328,2)</f>
        <v>0</v>
      </c>
      <c r="K328" s="170"/>
      <c r="L328" s="34"/>
      <c r="M328" s="171" t="s">
        <v>1</v>
      </c>
      <c r="N328" s="172" t="s">
        <v>43</v>
      </c>
      <c r="O328" s="59"/>
      <c r="P328" s="173">
        <f>O328*H328</f>
        <v>0</v>
      </c>
      <c r="Q328" s="173">
        <v>0.12303</v>
      </c>
      <c r="R328" s="173">
        <f>Q328*H328</f>
        <v>0.49212</v>
      </c>
      <c r="S328" s="173">
        <v>0</v>
      </c>
      <c r="T328" s="174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5" t="s">
        <v>142</v>
      </c>
      <c r="AT328" s="175" t="s">
        <v>138</v>
      </c>
      <c r="AU328" s="175" t="s">
        <v>89</v>
      </c>
      <c r="AY328" s="18" t="s">
        <v>136</v>
      </c>
      <c r="BE328" s="176">
        <f>IF(N328="základní",J328,0)</f>
        <v>0</v>
      </c>
      <c r="BF328" s="176">
        <f>IF(N328="snížená",J328,0)</f>
        <v>0</v>
      </c>
      <c r="BG328" s="176">
        <f>IF(N328="zákl. přenesená",J328,0)</f>
        <v>0</v>
      </c>
      <c r="BH328" s="176">
        <f>IF(N328="sníž. přenesená",J328,0)</f>
        <v>0</v>
      </c>
      <c r="BI328" s="176">
        <f>IF(N328="nulová",J328,0)</f>
        <v>0</v>
      </c>
      <c r="BJ328" s="18" t="s">
        <v>86</v>
      </c>
      <c r="BK328" s="176">
        <f>ROUND(I328*H328,2)</f>
        <v>0</v>
      </c>
      <c r="BL328" s="18" t="s">
        <v>142</v>
      </c>
      <c r="BM328" s="175" t="s">
        <v>1838</v>
      </c>
    </row>
    <row r="329" spans="1:65" s="2" customFormat="1" ht="10.199999999999999">
      <c r="A329" s="33"/>
      <c r="B329" s="34"/>
      <c r="C329" s="33"/>
      <c r="D329" s="177" t="s">
        <v>144</v>
      </c>
      <c r="E329" s="33"/>
      <c r="F329" s="178" t="s">
        <v>1837</v>
      </c>
      <c r="G329" s="33"/>
      <c r="H329" s="33"/>
      <c r="I329" s="97"/>
      <c r="J329" s="33"/>
      <c r="K329" s="33"/>
      <c r="L329" s="34"/>
      <c r="M329" s="179"/>
      <c r="N329" s="180"/>
      <c r="O329" s="59"/>
      <c r="P329" s="59"/>
      <c r="Q329" s="59"/>
      <c r="R329" s="59"/>
      <c r="S329" s="59"/>
      <c r="T329" s="60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8" t="s">
        <v>144</v>
      </c>
      <c r="AU329" s="18" t="s">
        <v>89</v>
      </c>
    </row>
    <row r="330" spans="1:65" s="13" customFormat="1" ht="10.199999999999999">
      <c r="B330" s="181"/>
      <c r="D330" s="177" t="s">
        <v>146</v>
      </c>
      <c r="E330" s="182" t="s">
        <v>1</v>
      </c>
      <c r="F330" s="183" t="s">
        <v>1735</v>
      </c>
      <c r="H330" s="182" t="s">
        <v>1</v>
      </c>
      <c r="I330" s="184"/>
      <c r="L330" s="181"/>
      <c r="M330" s="185"/>
      <c r="N330" s="186"/>
      <c r="O330" s="186"/>
      <c r="P330" s="186"/>
      <c r="Q330" s="186"/>
      <c r="R330" s="186"/>
      <c r="S330" s="186"/>
      <c r="T330" s="187"/>
      <c r="AT330" s="182" t="s">
        <v>146</v>
      </c>
      <c r="AU330" s="182" t="s">
        <v>89</v>
      </c>
      <c r="AV330" s="13" t="s">
        <v>86</v>
      </c>
      <c r="AW330" s="13" t="s">
        <v>33</v>
      </c>
      <c r="AX330" s="13" t="s">
        <v>78</v>
      </c>
      <c r="AY330" s="182" t="s">
        <v>136</v>
      </c>
    </row>
    <row r="331" spans="1:65" s="14" customFormat="1" ht="10.199999999999999">
      <c r="B331" s="188"/>
      <c r="D331" s="177" t="s">
        <v>146</v>
      </c>
      <c r="E331" s="189" t="s">
        <v>1</v>
      </c>
      <c r="F331" s="190" t="s">
        <v>1814</v>
      </c>
      <c r="H331" s="191">
        <v>4</v>
      </c>
      <c r="I331" s="192"/>
      <c r="L331" s="188"/>
      <c r="M331" s="193"/>
      <c r="N331" s="194"/>
      <c r="O331" s="194"/>
      <c r="P331" s="194"/>
      <c r="Q331" s="194"/>
      <c r="R331" s="194"/>
      <c r="S331" s="194"/>
      <c r="T331" s="195"/>
      <c r="AT331" s="189" t="s">
        <v>146</v>
      </c>
      <c r="AU331" s="189" t="s">
        <v>89</v>
      </c>
      <c r="AV331" s="14" t="s">
        <v>89</v>
      </c>
      <c r="AW331" s="14" t="s">
        <v>33</v>
      </c>
      <c r="AX331" s="14" t="s">
        <v>78</v>
      </c>
      <c r="AY331" s="189" t="s">
        <v>136</v>
      </c>
    </row>
    <row r="332" spans="1:65" s="15" customFormat="1" ht="10.199999999999999">
      <c r="B332" s="196"/>
      <c r="D332" s="177" t="s">
        <v>146</v>
      </c>
      <c r="E332" s="197" t="s">
        <v>1</v>
      </c>
      <c r="F332" s="198" t="s">
        <v>149</v>
      </c>
      <c r="H332" s="199">
        <v>4</v>
      </c>
      <c r="I332" s="200"/>
      <c r="L332" s="196"/>
      <c r="M332" s="201"/>
      <c r="N332" s="202"/>
      <c r="O332" s="202"/>
      <c r="P332" s="202"/>
      <c r="Q332" s="202"/>
      <c r="R332" s="202"/>
      <c r="S332" s="202"/>
      <c r="T332" s="203"/>
      <c r="AT332" s="197" t="s">
        <v>146</v>
      </c>
      <c r="AU332" s="197" t="s">
        <v>89</v>
      </c>
      <c r="AV332" s="15" t="s">
        <v>142</v>
      </c>
      <c r="AW332" s="15" t="s">
        <v>33</v>
      </c>
      <c r="AX332" s="15" t="s">
        <v>86</v>
      </c>
      <c r="AY332" s="197" t="s">
        <v>136</v>
      </c>
    </row>
    <row r="333" spans="1:65" s="2" customFormat="1" ht="16.5" customHeight="1">
      <c r="A333" s="33"/>
      <c r="B333" s="162"/>
      <c r="C333" s="212" t="s">
        <v>624</v>
      </c>
      <c r="D333" s="212" t="s">
        <v>517</v>
      </c>
      <c r="E333" s="213" t="s">
        <v>1839</v>
      </c>
      <c r="F333" s="214" t="s">
        <v>1840</v>
      </c>
      <c r="G333" s="215" t="s">
        <v>215</v>
      </c>
      <c r="H333" s="216">
        <v>2</v>
      </c>
      <c r="I333" s="217"/>
      <c r="J333" s="218">
        <f>ROUND(I333*H333,2)</f>
        <v>0</v>
      </c>
      <c r="K333" s="219"/>
      <c r="L333" s="220"/>
      <c r="M333" s="221" t="s">
        <v>1</v>
      </c>
      <c r="N333" s="222" t="s">
        <v>43</v>
      </c>
      <c r="O333" s="59"/>
      <c r="P333" s="173">
        <f>O333*H333</f>
        <v>0</v>
      </c>
      <c r="Q333" s="173">
        <v>1.3299999999999999E-2</v>
      </c>
      <c r="R333" s="173">
        <f>Q333*H333</f>
        <v>2.6599999999999999E-2</v>
      </c>
      <c r="S333" s="173">
        <v>0</v>
      </c>
      <c r="T333" s="174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5" t="s">
        <v>204</v>
      </c>
      <c r="AT333" s="175" t="s">
        <v>517</v>
      </c>
      <c r="AU333" s="175" t="s">
        <v>89</v>
      </c>
      <c r="AY333" s="18" t="s">
        <v>136</v>
      </c>
      <c r="BE333" s="176">
        <f>IF(N333="základní",J333,0)</f>
        <v>0</v>
      </c>
      <c r="BF333" s="176">
        <f>IF(N333="snížená",J333,0)</f>
        <v>0</v>
      </c>
      <c r="BG333" s="176">
        <f>IF(N333="zákl. přenesená",J333,0)</f>
        <v>0</v>
      </c>
      <c r="BH333" s="176">
        <f>IF(N333="sníž. přenesená",J333,0)</f>
        <v>0</v>
      </c>
      <c r="BI333" s="176">
        <f>IF(N333="nulová",J333,0)</f>
        <v>0</v>
      </c>
      <c r="BJ333" s="18" t="s">
        <v>86</v>
      </c>
      <c r="BK333" s="176">
        <f>ROUND(I333*H333,2)</f>
        <v>0</v>
      </c>
      <c r="BL333" s="18" t="s">
        <v>142</v>
      </c>
      <c r="BM333" s="175" t="s">
        <v>1841</v>
      </c>
    </row>
    <row r="334" spans="1:65" s="2" customFormat="1" ht="10.199999999999999">
      <c r="A334" s="33"/>
      <c r="B334" s="34"/>
      <c r="C334" s="33"/>
      <c r="D334" s="177" t="s">
        <v>144</v>
      </c>
      <c r="E334" s="33"/>
      <c r="F334" s="178" t="s">
        <v>1840</v>
      </c>
      <c r="G334" s="33"/>
      <c r="H334" s="33"/>
      <c r="I334" s="97"/>
      <c r="J334" s="33"/>
      <c r="K334" s="33"/>
      <c r="L334" s="34"/>
      <c r="M334" s="179"/>
      <c r="N334" s="180"/>
      <c r="O334" s="59"/>
      <c r="P334" s="59"/>
      <c r="Q334" s="59"/>
      <c r="R334" s="59"/>
      <c r="S334" s="59"/>
      <c r="T334" s="60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8" t="s">
        <v>144</v>
      </c>
      <c r="AU334" s="18" t="s">
        <v>89</v>
      </c>
    </row>
    <row r="335" spans="1:65" s="13" customFormat="1" ht="10.199999999999999">
      <c r="B335" s="181"/>
      <c r="D335" s="177" t="s">
        <v>146</v>
      </c>
      <c r="E335" s="182" t="s">
        <v>1</v>
      </c>
      <c r="F335" s="183" t="s">
        <v>1735</v>
      </c>
      <c r="H335" s="182" t="s">
        <v>1</v>
      </c>
      <c r="I335" s="184"/>
      <c r="L335" s="181"/>
      <c r="M335" s="185"/>
      <c r="N335" s="186"/>
      <c r="O335" s="186"/>
      <c r="P335" s="186"/>
      <c r="Q335" s="186"/>
      <c r="R335" s="186"/>
      <c r="S335" s="186"/>
      <c r="T335" s="187"/>
      <c r="AT335" s="182" t="s">
        <v>146</v>
      </c>
      <c r="AU335" s="182" t="s">
        <v>89</v>
      </c>
      <c r="AV335" s="13" t="s">
        <v>86</v>
      </c>
      <c r="AW335" s="13" t="s">
        <v>33</v>
      </c>
      <c r="AX335" s="13" t="s">
        <v>78</v>
      </c>
      <c r="AY335" s="182" t="s">
        <v>136</v>
      </c>
    </row>
    <row r="336" spans="1:65" s="14" customFormat="1" ht="10.199999999999999">
      <c r="B336" s="188"/>
      <c r="D336" s="177" t="s">
        <v>146</v>
      </c>
      <c r="E336" s="189" t="s">
        <v>1</v>
      </c>
      <c r="F336" s="190" t="s">
        <v>218</v>
      </c>
      <c r="H336" s="191">
        <v>2</v>
      </c>
      <c r="I336" s="192"/>
      <c r="L336" s="188"/>
      <c r="M336" s="193"/>
      <c r="N336" s="194"/>
      <c r="O336" s="194"/>
      <c r="P336" s="194"/>
      <c r="Q336" s="194"/>
      <c r="R336" s="194"/>
      <c r="S336" s="194"/>
      <c r="T336" s="195"/>
      <c r="AT336" s="189" t="s">
        <v>146</v>
      </c>
      <c r="AU336" s="189" t="s">
        <v>89</v>
      </c>
      <c r="AV336" s="14" t="s">
        <v>89</v>
      </c>
      <c r="AW336" s="14" t="s">
        <v>33</v>
      </c>
      <c r="AX336" s="14" t="s">
        <v>78</v>
      </c>
      <c r="AY336" s="189" t="s">
        <v>136</v>
      </c>
    </row>
    <row r="337" spans="1:65" s="15" customFormat="1" ht="10.199999999999999">
      <c r="B337" s="196"/>
      <c r="D337" s="177" t="s">
        <v>146</v>
      </c>
      <c r="E337" s="197" t="s">
        <v>1</v>
      </c>
      <c r="F337" s="198" t="s">
        <v>149</v>
      </c>
      <c r="H337" s="199">
        <v>2</v>
      </c>
      <c r="I337" s="200"/>
      <c r="L337" s="196"/>
      <c r="M337" s="201"/>
      <c r="N337" s="202"/>
      <c r="O337" s="202"/>
      <c r="P337" s="202"/>
      <c r="Q337" s="202"/>
      <c r="R337" s="202"/>
      <c r="S337" s="202"/>
      <c r="T337" s="203"/>
      <c r="AT337" s="197" t="s">
        <v>146</v>
      </c>
      <c r="AU337" s="197" t="s">
        <v>89</v>
      </c>
      <c r="AV337" s="15" t="s">
        <v>142</v>
      </c>
      <c r="AW337" s="15" t="s">
        <v>33</v>
      </c>
      <c r="AX337" s="15" t="s">
        <v>86</v>
      </c>
      <c r="AY337" s="197" t="s">
        <v>136</v>
      </c>
    </row>
    <row r="338" spans="1:65" s="2" customFormat="1" ht="16.5" customHeight="1">
      <c r="A338" s="33"/>
      <c r="B338" s="162"/>
      <c r="C338" s="212" t="s">
        <v>629</v>
      </c>
      <c r="D338" s="212" t="s">
        <v>517</v>
      </c>
      <c r="E338" s="213" t="s">
        <v>1842</v>
      </c>
      <c r="F338" s="214" t="s">
        <v>1843</v>
      </c>
      <c r="G338" s="215" t="s">
        <v>215</v>
      </c>
      <c r="H338" s="216">
        <v>2</v>
      </c>
      <c r="I338" s="217"/>
      <c r="J338" s="218">
        <f>ROUND(I338*H338,2)</f>
        <v>0</v>
      </c>
      <c r="K338" s="219"/>
      <c r="L338" s="220"/>
      <c r="M338" s="221" t="s">
        <v>1</v>
      </c>
      <c r="N338" s="222" t="s">
        <v>43</v>
      </c>
      <c r="O338" s="59"/>
      <c r="P338" s="173">
        <f>O338*H338</f>
        <v>0</v>
      </c>
      <c r="Q338" s="173">
        <v>6.4999999999999997E-4</v>
      </c>
      <c r="R338" s="173">
        <f>Q338*H338</f>
        <v>1.2999999999999999E-3</v>
      </c>
      <c r="S338" s="173">
        <v>0</v>
      </c>
      <c r="T338" s="174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5" t="s">
        <v>204</v>
      </c>
      <c r="AT338" s="175" t="s">
        <v>517</v>
      </c>
      <c r="AU338" s="175" t="s">
        <v>89</v>
      </c>
      <c r="AY338" s="18" t="s">
        <v>136</v>
      </c>
      <c r="BE338" s="176">
        <f>IF(N338="základní",J338,0)</f>
        <v>0</v>
      </c>
      <c r="BF338" s="176">
        <f>IF(N338="snížená",J338,0)</f>
        <v>0</v>
      </c>
      <c r="BG338" s="176">
        <f>IF(N338="zákl. přenesená",J338,0)</f>
        <v>0</v>
      </c>
      <c r="BH338" s="176">
        <f>IF(N338="sníž. přenesená",J338,0)</f>
        <v>0</v>
      </c>
      <c r="BI338" s="176">
        <f>IF(N338="nulová",J338,0)</f>
        <v>0</v>
      </c>
      <c r="BJ338" s="18" t="s">
        <v>86</v>
      </c>
      <c r="BK338" s="176">
        <f>ROUND(I338*H338,2)</f>
        <v>0</v>
      </c>
      <c r="BL338" s="18" t="s">
        <v>142</v>
      </c>
      <c r="BM338" s="175" t="s">
        <v>1844</v>
      </c>
    </row>
    <row r="339" spans="1:65" s="2" customFormat="1" ht="10.199999999999999">
      <c r="A339" s="33"/>
      <c r="B339" s="34"/>
      <c r="C339" s="33"/>
      <c r="D339" s="177" t="s">
        <v>144</v>
      </c>
      <c r="E339" s="33"/>
      <c r="F339" s="178" t="s">
        <v>1843</v>
      </c>
      <c r="G339" s="33"/>
      <c r="H339" s="33"/>
      <c r="I339" s="97"/>
      <c r="J339" s="33"/>
      <c r="K339" s="33"/>
      <c r="L339" s="34"/>
      <c r="M339" s="179"/>
      <c r="N339" s="180"/>
      <c r="O339" s="59"/>
      <c r="P339" s="59"/>
      <c r="Q339" s="59"/>
      <c r="R339" s="59"/>
      <c r="S339" s="59"/>
      <c r="T339" s="60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T339" s="18" t="s">
        <v>144</v>
      </c>
      <c r="AU339" s="18" t="s">
        <v>89</v>
      </c>
    </row>
    <row r="340" spans="1:65" s="13" customFormat="1" ht="10.199999999999999">
      <c r="B340" s="181"/>
      <c r="D340" s="177" t="s">
        <v>146</v>
      </c>
      <c r="E340" s="182" t="s">
        <v>1</v>
      </c>
      <c r="F340" s="183" t="s">
        <v>1735</v>
      </c>
      <c r="H340" s="182" t="s">
        <v>1</v>
      </c>
      <c r="I340" s="184"/>
      <c r="L340" s="181"/>
      <c r="M340" s="185"/>
      <c r="N340" s="186"/>
      <c r="O340" s="186"/>
      <c r="P340" s="186"/>
      <c r="Q340" s="186"/>
      <c r="R340" s="186"/>
      <c r="S340" s="186"/>
      <c r="T340" s="187"/>
      <c r="AT340" s="182" t="s">
        <v>146</v>
      </c>
      <c r="AU340" s="182" t="s">
        <v>89</v>
      </c>
      <c r="AV340" s="13" t="s">
        <v>86</v>
      </c>
      <c r="AW340" s="13" t="s">
        <v>33</v>
      </c>
      <c r="AX340" s="13" t="s">
        <v>78</v>
      </c>
      <c r="AY340" s="182" t="s">
        <v>136</v>
      </c>
    </row>
    <row r="341" spans="1:65" s="14" customFormat="1" ht="10.199999999999999">
      <c r="B341" s="188"/>
      <c r="D341" s="177" t="s">
        <v>146</v>
      </c>
      <c r="E341" s="189" t="s">
        <v>1</v>
      </c>
      <c r="F341" s="190" t="s">
        <v>218</v>
      </c>
      <c r="H341" s="191">
        <v>2</v>
      </c>
      <c r="I341" s="192"/>
      <c r="L341" s="188"/>
      <c r="M341" s="193"/>
      <c r="N341" s="194"/>
      <c r="O341" s="194"/>
      <c r="P341" s="194"/>
      <c r="Q341" s="194"/>
      <c r="R341" s="194"/>
      <c r="S341" s="194"/>
      <c r="T341" s="195"/>
      <c r="AT341" s="189" t="s">
        <v>146</v>
      </c>
      <c r="AU341" s="189" t="s">
        <v>89</v>
      </c>
      <c r="AV341" s="14" t="s">
        <v>89</v>
      </c>
      <c r="AW341" s="14" t="s">
        <v>33</v>
      </c>
      <c r="AX341" s="14" t="s">
        <v>78</v>
      </c>
      <c r="AY341" s="189" t="s">
        <v>136</v>
      </c>
    </row>
    <row r="342" spans="1:65" s="15" customFormat="1" ht="10.199999999999999">
      <c r="B342" s="196"/>
      <c r="D342" s="177" t="s">
        <v>146</v>
      </c>
      <c r="E342" s="197" t="s">
        <v>1</v>
      </c>
      <c r="F342" s="198" t="s">
        <v>149</v>
      </c>
      <c r="H342" s="199">
        <v>2</v>
      </c>
      <c r="I342" s="200"/>
      <c r="L342" s="196"/>
      <c r="M342" s="201"/>
      <c r="N342" s="202"/>
      <c r="O342" s="202"/>
      <c r="P342" s="202"/>
      <c r="Q342" s="202"/>
      <c r="R342" s="202"/>
      <c r="S342" s="202"/>
      <c r="T342" s="203"/>
      <c r="AT342" s="197" t="s">
        <v>146</v>
      </c>
      <c r="AU342" s="197" t="s">
        <v>89</v>
      </c>
      <c r="AV342" s="15" t="s">
        <v>142</v>
      </c>
      <c r="AW342" s="15" t="s">
        <v>33</v>
      </c>
      <c r="AX342" s="15" t="s">
        <v>86</v>
      </c>
      <c r="AY342" s="197" t="s">
        <v>136</v>
      </c>
    </row>
    <row r="343" spans="1:65" s="2" customFormat="1" ht="16.5" customHeight="1">
      <c r="A343" s="33"/>
      <c r="B343" s="162"/>
      <c r="C343" s="163" t="s">
        <v>634</v>
      </c>
      <c r="D343" s="163" t="s">
        <v>138</v>
      </c>
      <c r="E343" s="164" t="s">
        <v>1845</v>
      </c>
      <c r="F343" s="165" t="s">
        <v>1846</v>
      </c>
      <c r="G343" s="166" t="s">
        <v>215</v>
      </c>
      <c r="H343" s="167">
        <v>2</v>
      </c>
      <c r="I343" s="168"/>
      <c r="J343" s="169">
        <f>ROUND(I343*H343,2)</f>
        <v>0</v>
      </c>
      <c r="K343" s="170"/>
      <c r="L343" s="34"/>
      <c r="M343" s="171" t="s">
        <v>1</v>
      </c>
      <c r="N343" s="172" t="s">
        <v>43</v>
      </c>
      <c r="O343" s="59"/>
      <c r="P343" s="173">
        <f>O343*H343</f>
        <v>0</v>
      </c>
      <c r="Q343" s="173">
        <v>0.32906000000000002</v>
      </c>
      <c r="R343" s="173">
        <f>Q343*H343</f>
        <v>0.65812000000000004</v>
      </c>
      <c r="S343" s="173">
        <v>0</v>
      </c>
      <c r="T343" s="174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75" t="s">
        <v>142</v>
      </c>
      <c r="AT343" s="175" t="s">
        <v>138</v>
      </c>
      <c r="AU343" s="175" t="s">
        <v>89</v>
      </c>
      <c r="AY343" s="18" t="s">
        <v>136</v>
      </c>
      <c r="BE343" s="176">
        <f>IF(N343="základní",J343,0)</f>
        <v>0</v>
      </c>
      <c r="BF343" s="176">
        <f>IF(N343="snížená",J343,0)</f>
        <v>0</v>
      </c>
      <c r="BG343" s="176">
        <f>IF(N343="zákl. přenesená",J343,0)</f>
        <v>0</v>
      </c>
      <c r="BH343" s="176">
        <f>IF(N343="sníž. přenesená",J343,0)</f>
        <v>0</v>
      </c>
      <c r="BI343" s="176">
        <f>IF(N343="nulová",J343,0)</f>
        <v>0</v>
      </c>
      <c r="BJ343" s="18" t="s">
        <v>86</v>
      </c>
      <c r="BK343" s="176">
        <f>ROUND(I343*H343,2)</f>
        <v>0</v>
      </c>
      <c r="BL343" s="18" t="s">
        <v>142</v>
      </c>
      <c r="BM343" s="175" t="s">
        <v>1847</v>
      </c>
    </row>
    <row r="344" spans="1:65" s="2" customFormat="1" ht="10.199999999999999">
      <c r="A344" s="33"/>
      <c r="B344" s="34"/>
      <c r="C344" s="33"/>
      <c r="D344" s="177" t="s">
        <v>144</v>
      </c>
      <c r="E344" s="33"/>
      <c r="F344" s="178" t="s">
        <v>1846</v>
      </c>
      <c r="G344" s="33"/>
      <c r="H344" s="33"/>
      <c r="I344" s="97"/>
      <c r="J344" s="33"/>
      <c r="K344" s="33"/>
      <c r="L344" s="34"/>
      <c r="M344" s="179"/>
      <c r="N344" s="180"/>
      <c r="O344" s="59"/>
      <c r="P344" s="59"/>
      <c r="Q344" s="59"/>
      <c r="R344" s="59"/>
      <c r="S344" s="59"/>
      <c r="T344" s="60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8" t="s">
        <v>144</v>
      </c>
      <c r="AU344" s="18" t="s">
        <v>89</v>
      </c>
    </row>
    <row r="345" spans="1:65" s="13" customFormat="1" ht="10.199999999999999">
      <c r="B345" s="181"/>
      <c r="D345" s="177" t="s">
        <v>146</v>
      </c>
      <c r="E345" s="182" t="s">
        <v>1</v>
      </c>
      <c r="F345" s="183" t="s">
        <v>1735</v>
      </c>
      <c r="H345" s="182" t="s">
        <v>1</v>
      </c>
      <c r="I345" s="184"/>
      <c r="L345" s="181"/>
      <c r="M345" s="185"/>
      <c r="N345" s="186"/>
      <c r="O345" s="186"/>
      <c r="P345" s="186"/>
      <c r="Q345" s="186"/>
      <c r="R345" s="186"/>
      <c r="S345" s="186"/>
      <c r="T345" s="187"/>
      <c r="AT345" s="182" t="s">
        <v>146</v>
      </c>
      <c r="AU345" s="182" t="s">
        <v>89</v>
      </c>
      <c r="AV345" s="13" t="s">
        <v>86</v>
      </c>
      <c r="AW345" s="13" t="s">
        <v>33</v>
      </c>
      <c r="AX345" s="13" t="s">
        <v>78</v>
      </c>
      <c r="AY345" s="182" t="s">
        <v>136</v>
      </c>
    </row>
    <row r="346" spans="1:65" s="14" customFormat="1" ht="10.199999999999999">
      <c r="B346" s="188"/>
      <c r="D346" s="177" t="s">
        <v>146</v>
      </c>
      <c r="E346" s="189" t="s">
        <v>1</v>
      </c>
      <c r="F346" s="190" t="s">
        <v>1000</v>
      </c>
      <c r="H346" s="191">
        <v>2</v>
      </c>
      <c r="I346" s="192"/>
      <c r="L346" s="188"/>
      <c r="M346" s="193"/>
      <c r="N346" s="194"/>
      <c r="O346" s="194"/>
      <c r="P346" s="194"/>
      <c r="Q346" s="194"/>
      <c r="R346" s="194"/>
      <c r="S346" s="194"/>
      <c r="T346" s="195"/>
      <c r="AT346" s="189" t="s">
        <v>146</v>
      </c>
      <c r="AU346" s="189" t="s">
        <v>89</v>
      </c>
      <c r="AV346" s="14" t="s">
        <v>89</v>
      </c>
      <c r="AW346" s="14" t="s">
        <v>33</v>
      </c>
      <c r="AX346" s="14" t="s">
        <v>78</v>
      </c>
      <c r="AY346" s="189" t="s">
        <v>136</v>
      </c>
    </row>
    <row r="347" spans="1:65" s="15" customFormat="1" ht="10.199999999999999">
      <c r="B347" s="196"/>
      <c r="D347" s="177" t="s">
        <v>146</v>
      </c>
      <c r="E347" s="197" t="s">
        <v>1</v>
      </c>
      <c r="F347" s="198" t="s">
        <v>149</v>
      </c>
      <c r="H347" s="199">
        <v>2</v>
      </c>
      <c r="I347" s="200"/>
      <c r="L347" s="196"/>
      <c r="M347" s="201"/>
      <c r="N347" s="202"/>
      <c r="O347" s="202"/>
      <c r="P347" s="202"/>
      <c r="Q347" s="202"/>
      <c r="R347" s="202"/>
      <c r="S347" s="202"/>
      <c r="T347" s="203"/>
      <c r="AT347" s="197" t="s">
        <v>146</v>
      </c>
      <c r="AU347" s="197" t="s">
        <v>89</v>
      </c>
      <c r="AV347" s="15" t="s">
        <v>142</v>
      </c>
      <c r="AW347" s="15" t="s">
        <v>33</v>
      </c>
      <c r="AX347" s="15" t="s">
        <v>86</v>
      </c>
      <c r="AY347" s="197" t="s">
        <v>136</v>
      </c>
    </row>
    <row r="348" spans="1:65" s="2" customFormat="1" ht="16.5" customHeight="1">
      <c r="A348" s="33"/>
      <c r="B348" s="162"/>
      <c r="C348" s="212" t="s">
        <v>639</v>
      </c>
      <c r="D348" s="212" t="s">
        <v>517</v>
      </c>
      <c r="E348" s="213" t="s">
        <v>1848</v>
      </c>
      <c r="F348" s="214" t="s">
        <v>1849</v>
      </c>
      <c r="G348" s="215" t="s">
        <v>215</v>
      </c>
      <c r="H348" s="216">
        <v>1</v>
      </c>
      <c r="I348" s="217"/>
      <c r="J348" s="218">
        <f>ROUND(I348*H348,2)</f>
        <v>0</v>
      </c>
      <c r="K348" s="219"/>
      <c r="L348" s="220"/>
      <c r="M348" s="221" t="s">
        <v>1</v>
      </c>
      <c r="N348" s="222" t="s">
        <v>43</v>
      </c>
      <c r="O348" s="59"/>
      <c r="P348" s="173">
        <f>O348*H348</f>
        <v>0</v>
      </c>
      <c r="Q348" s="173">
        <v>2.9499999999999998E-2</v>
      </c>
      <c r="R348" s="173">
        <f>Q348*H348</f>
        <v>2.9499999999999998E-2</v>
      </c>
      <c r="S348" s="173">
        <v>0</v>
      </c>
      <c r="T348" s="174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5" t="s">
        <v>204</v>
      </c>
      <c r="AT348" s="175" t="s">
        <v>517</v>
      </c>
      <c r="AU348" s="175" t="s">
        <v>89</v>
      </c>
      <c r="AY348" s="18" t="s">
        <v>136</v>
      </c>
      <c r="BE348" s="176">
        <f>IF(N348="základní",J348,0)</f>
        <v>0</v>
      </c>
      <c r="BF348" s="176">
        <f>IF(N348="snížená",J348,0)</f>
        <v>0</v>
      </c>
      <c r="BG348" s="176">
        <f>IF(N348="zákl. přenesená",J348,0)</f>
        <v>0</v>
      </c>
      <c r="BH348" s="176">
        <f>IF(N348="sníž. přenesená",J348,0)</f>
        <v>0</v>
      </c>
      <c r="BI348" s="176">
        <f>IF(N348="nulová",J348,0)</f>
        <v>0</v>
      </c>
      <c r="BJ348" s="18" t="s">
        <v>86</v>
      </c>
      <c r="BK348" s="176">
        <f>ROUND(I348*H348,2)</f>
        <v>0</v>
      </c>
      <c r="BL348" s="18" t="s">
        <v>142</v>
      </c>
      <c r="BM348" s="175" t="s">
        <v>1850</v>
      </c>
    </row>
    <row r="349" spans="1:65" s="2" customFormat="1" ht="10.199999999999999">
      <c r="A349" s="33"/>
      <c r="B349" s="34"/>
      <c r="C349" s="33"/>
      <c r="D349" s="177" t="s">
        <v>144</v>
      </c>
      <c r="E349" s="33"/>
      <c r="F349" s="178" t="s">
        <v>1849</v>
      </c>
      <c r="G349" s="33"/>
      <c r="H349" s="33"/>
      <c r="I349" s="97"/>
      <c r="J349" s="33"/>
      <c r="K349" s="33"/>
      <c r="L349" s="34"/>
      <c r="M349" s="179"/>
      <c r="N349" s="180"/>
      <c r="O349" s="59"/>
      <c r="P349" s="59"/>
      <c r="Q349" s="59"/>
      <c r="R349" s="59"/>
      <c r="S349" s="59"/>
      <c r="T349" s="60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T349" s="18" t="s">
        <v>144</v>
      </c>
      <c r="AU349" s="18" t="s">
        <v>89</v>
      </c>
    </row>
    <row r="350" spans="1:65" s="13" customFormat="1" ht="10.199999999999999">
      <c r="B350" s="181"/>
      <c r="D350" s="177" t="s">
        <v>146</v>
      </c>
      <c r="E350" s="182" t="s">
        <v>1</v>
      </c>
      <c r="F350" s="183" t="s">
        <v>1735</v>
      </c>
      <c r="H350" s="182" t="s">
        <v>1</v>
      </c>
      <c r="I350" s="184"/>
      <c r="L350" s="181"/>
      <c r="M350" s="185"/>
      <c r="N350" s="186"/>
      <c r="O350" s="186"/>
      <c r="P350" s="186"/>
      <c r="Q350" s="186"/>
      <c r="R350" s="186"/>
      <c r="S350" s="186"/>
      <c r="T350" s="187"/>
      <c r="AT350" s="182" t="s">
        <v>146</v>
      </c>
      <c r="AU350" s="182" t="s">
        <v>89</v>
      </c>
      <c r="AV350" s="13" t="s">
        <v>86</v>
      </c>
      <c r="AW350" s="13" t="s">
        <v>33</v>
      </c>
      <c r="AX350" s="13" t="s">
        <v>78</v>
      </c>
      <c r="AY350" s="182" t="s">
        <v>136</v>
      </c>
    </row>
    <row r="351" spans="1:65" s="14" customFormat="1" ht="10.199999999999999">
      <c r="B351" s="188"/>
      <c r="D351" s="177" t="s">
        <v>146</v>
      </c>
      <c r="E351" s="189" t="s">
        <v>1</v>
      </c>
      <c r="F351" s="190" t="s">
        <v>608</v>
      </c>
      <c r="H351" s="191">
        <v>1</v>
      </c>
      <c r="I351" s="192"/>
      <c r="L351" s="188"/>
      <c r="M351" s="193"/>
      <c r="N351" s="194"/>
      <c r="O351" s="194"/>
      <c r="P351" s="194"/>
      <c r="Q351" s="194"/>
      <c r="R351" s="194"/>
      <c r="S351" s="194"/>
      <c r="T351" s="195"/>
      <c r="AT351" s="189" t="s">
        <v>146</v>
      </c>
      <c r="AU351" s="189" t="s">
        <v>89</v>
      </c>
      <c r="AV351" s="14" t="s">
        <v>89</v>
      </c>
      <c r="AW351" s="14" t="s">
        <v>33</v>
      </c>
      <c r="AX351" s="14" t="s">
        <v>78</v>
      </c>
      <c r="AY351" s="189" t="s">
        <v>136</v>
      </c>
    </row>
    <row r="352" spans="1:65" s="15" customFormat="1" ht="10.199999999999999">
      <c r="B352" s="196"/>
      <c r="D352" s="177" t="s">
        <v>146</v>
      </c>
      <c r="E352" s="197" t="s">
        <v>1</v>
      </c>
      <c r="F352" s="198" t="s">
        <v>149</v>
      </c>
      <c r="H352" s="199">
        <v>1</v>
      </c>
      <c r="I352" s="200"/>
      <c r="L352" s="196"/>
      <c r="M352" s="201"/>
      <c r="N352" s="202"/>
      <c r="O352" s="202"/>
      <c r="P352" s="202"/>
      <c r="Q352" s="202"/>
      <c r="R352" s="202"/>
      <c r="S352" s="202"/>
      <c r="T352" s="203"/>
      <c r="AT352" s="197" t="s">
        <v>146</v>
      </c>
      <c r="AU352" s="197" t="s">
        <v>89</v>
      </c>
      <c r="AV352" s="15" t="s">
        <v>142</v>
      </c>
      <c r="AW352" s="15" t="s">
        <v>33</v>
      </c>
      <c r="AX352" s="15" t="s">
        <v>86</v>
      </c>
      <c r="AY352" s="197" t="s">
        <v>136</v>
      </c>
    </row>
    <row r="353" spans="1:65" s="2" customFormat="1" ht="16.5" customHeight="1">
      <c r="A353" s="33"/>
      <c r="B353" s="162"/>
      <c r="C353" s="212" t="s">
        <v>645</v>
      </c>
      <c r="D353" s="212" t="s">
        <v>517</v>
      </c>
      <c r="E353" s="213" t="s">
        <v>1851</v>
      </c>
      <c r="F353" s="214" t="s">
        <v>1852</v>
      </c>
      <c r="G353" s="215" t="s">
        <v>215</v>
      </c>
      <c r="H353" s="216">
        <v>1</v>
      </c>
      <c r="I353" s="217"/>
      <c r="J353" s="218">
        <f>ROUND(I353*H353,2)</f>
        <v>0</v>
      </c>
      <c r="K353" s="219"/>
      <c r="L353" s="220"/>
      <c r="M353" s="221" t="s">
        <v>1</v>
      </c>
      <c r="N353" s="222" t="s">
        <v>43</v>
      </c>
      <c r="O353" s="59"/>
      <c r="P353" s="173">
        <f>O353*H353</f>
        <v>0</v>
      </c>
      <c r="Q353" s="173">
        <v>1E-3</v>
      </c>
      <c r="R353" s="173">
        <f>Q353*H353</f>
        <v>1E-3</v>
      </c>
      <c r="S353" s="173">
        <v>0</v>
      </c>
      <c r="T353" s="174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5" t="s">
        <v>204</v>
      </c>
      <c r="AT353" s="175" t="s">
        <v>517</v>
      </c>
      <c r="AU353" s="175" t="s">
        <v>89</v>
      </c>
      <c r="AY353" s="18" t="s">
        <v>136</v>
      </c>
      <c r="BE353" s="176">
        <f>IF(N353="základní",J353,0)</f>
        <v>0</v>
      </c>
      <c r="BF353" s="176">
        <f>IF(N353="snížená",J353,0)</f>
        <v>0</v>
      </c>
      <c r="BG353" s="176">
        <f>IF(N353="zákl. přenesená",J353,0)</f>
        <v>0</v>
      </c>
      <c r="BH353" s="176">
        <f>IF(N353="sníž. přenesená",J353,0)</f>
        <v>0</v>
      </c>
      <c r="BI353" s="176">
        <f>IF(N353="nulová",J353,0)</f>
        <v>0</v>
      </c>
      <c r="BJ353" s="18" t="s">
        <v>86</v>
      </c>
      <c r="BK353" s="176">
        <f>ROUND(I353*H353,2)</f>
        <v>0</v>
      </c>
      <c r="BL353" s="18" t="s">
        <v>142</v>
      </c>
      <c r="BM353" s="175" t="s">
        <v>1853</v>
      </c>
    </row>
    <row r="354" spans="1:65" s="2" customFormat="1" ht="10.199999999999999">
      <c r="A354" s="33"/>
      <c r="B354" s="34"/>
      <c r="C354" s="33"/>
      <c r="D354" s="177" t="s">
        <v>144</v>
      </c>
      <c r="E354" s="33"/>
      <c r="F354" s="178" t="s">
        <v>1852</v>
      </c>
      <c r="G354" s="33"/>
      <c r="H354" s="33"/>
      <c r="I354" s="97"/>
      <c r="J354" s="33"/>
      <c r="K354" s="33"/>
      <c r="L354" s="34"/>
      <c r="M354" s="179"/>
      <c r="N354" s="180"/>
      <c r="O354" s="59"/>
      <c r="P354" s="59"/>
      <c r="Q354" s="59"/>
      <c r="R354" s="59"/>
      <c r="S354" s="59"/>
      <c r="T354" s="60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T354" s="18" t="s">
        <v>144</v>
      </c>
      <c r="AU354" s="18" t="s">
        <v>89</v>
      </c>
    </row>
    <row r="355" spans="1:65" s="13" customFormat="1" ht="10.199999999999999">
      <c r="B355" s="181"/>
      <c r="D355" s="177" t="s">
        <v>146</v>
      </c>
      <c r="E355" s="182" t="s">
        <v>1</v>
      </c>
      <c r="F355" s="183" t="s">
        <v>1735</v>
      </c>
      <c r="H355" s="182" t="s">
        <v>1</v>
      </c>
      <c r="I355" s="184"/>
      <c r="L355" s="181"/>
      <c r="M355" s="185"/>
      <c r="N355" s="186"/>
      <c r="O355" s="186"/>
      <c r="P355" s="186"/>
      <c r="Q355" s="186"/>
      <c r="R355" s="186"/>
      <c r="S355" s="186"/>
      <c r="T355" s="187"/>
      <c r="AT355" s="182" t="s">
        <v>146</v>
      </c>
      <c r="AU355" s="182" t="s">
        <v>89</v>
      </c>
      <c r="AV355" s="13" t="s">
        <v>86</v>
      </c>
      <c r="AW355" s="13" t="s">
        <v>33</v>
      </c>
      <c r="AX355" s="13" t="s">
        <v>78</v>
      </c>
      <c r="AY355" s="182" t="s">
        <v>136</v>
      </c>
    </row>
    <row r="356" spans="1:65" s="14" customFormat="1" ht="10.199999999999999">
      <c r="B356" s="188"/>
      <c r="D356" s="177" t="s">
        <v>146</v>
      </c>
      <c r="E356" s="189" t="s">
        <v>1</v>
      </c>
      <c r="F356" s="190" t="s">
        <v>608</v>
      </c>
      <c r="H356" s="191">
        <v>1</v>
      </c>
      <c r="I356" s="192"/>
      <c r="L356" s="188"/>
      <c r="M356" s="193"/>
      <c r="N356" s="194"/>
      <c r="O356" s="194"/>
      <c r="P356" s="194"/>
      <c r="Q356" s="194"/>
      <c r="R356" s="194"/>
      <c r="S356" s="194"/>
      <c r="T356" s="195"/>
      <c r="AT356" s="189" t="s">
        <v>146</v>
      </c>
      <c r="AU356" s="189" t="s">
        <v>89</v>
      </c>
      <c r="AV356" s="14" t="s">
        <v>89</v>
      </c>
      <c r="AW356" s="14" t="s">
        <v>33</v>
      </c>
      <c r="AX356" s="14" t="s">
        <v>78</v>
      </c>
      <c r="AY356" s="189" t="s">
        <v>136</v>
      </c>
    </row>
    <row r="357" spans="1:65" s="15" customFormat="1" ht="10.199999999999999">
      <c r="B357" s="196"/>
      <c r="D357" s="177" t="s">
        <v>146</v>
      </c>
      <c r="E357" s="197" t="s">
        <v>1</v>
      </c>
      <c r="F357" s="198" t="s">
        <v>149</v>
      </c>
      <c r="H357" s="199">
        <v>1</v>
      </c>
      <c r="I357" s="200"/>
      <c r="L357" s="196"/>
      <c r="M357" s="201"/>
      <c r="N357" s="202"/>
      <c r="O357" s="202"/>
      <c r="P357" s="202"/>
      <c r="Q357" s="202"/>
      <c r="R357" s="202"/>
      <c r="S357" s="202"/>
      <c r="T357" s="203"/>
      <c r="AT357" s="197" t="s">
        <v>146</v>
      </c>
      <c r="AU357" s="197" t="s">
        <v>89</v>
      </c>
      <c r="AV357" s="15" t="s">
        <v>142</v>
      </c>
      <c r="AW357" s="15" t="s">
        <v>33</v>
      </c>
      <c r="AX357" s="15" t="s">
        <v>86</v>
      </c>
      <c r="AY357" s="197" t="s">
        <v>136</v>
      </c>
    </row>
    <row r="358" spans="1:65" s="2" customFormat="1" ht="16.5" customHeight="1">
      <c r="A358" s="33"/>
      <c r="B358" s="162"/>
      <c r="C358" s="163" t="s">
        <v>652</v>
      </c>
      <c r="D358" s="163" t="s">
        <v>138</v>
      </c>
      <c r="E358" s="164" t="s">
        <v>1854</v>
      </c>
      <c r="F358" s="165" t="s">
        <v>1855</v>
      </c>
      <c r="G358" s="166" t="s">
        <v>170</v>
      </c>
      <c r="H358" s="167">
        <v>16</v>
      </c>
      <c r="I358" s="168"/>
      <c r="J358" s="169">
        <f>ROUND(I358*H358,2)</f>
        <v>0</v>
      </c>
      <c r="K358" s="170"/>
      <c r="L358" s="34"/>
      <c r="M358" s="171" t="s">
        <v>1</v>
      </c>
      <c r="N358" s="172" t="s">
        <v>43</v>
      </c>
      <c r="O358" s="59"/>
      <c r="P358" s="173">
        <f>O358*H358</f>
        <v>0</v>
      </c>
      <c r="Q358" s="173">
        <v>1.9000000000000001E-4</v>
      </c>
      <c r="R358" s="173">
        <f>Q358*H358</f>
        <v>3.0400000000000002E-3</v>
      </c>
      <c r="S358" s="173">
        <v>0</v>
      </c>
      <c r="T358" s="174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5" t="s">
        <v>142</v>
      </c>
      <c r="AT358" s="175" t="s">
        <v>138</v>
      </c>
      <c r="AU358" s="175" t="s">
        <v>89</v>
      </c>
      <c r="AY358" s="18" t="s">
        <v>136</v>
      </c>
      <c r="BE358" s="176">
        <f>IF(N358="základní",J358,0)</f>
        <v>0</v>
      </c>
      <c r="BF358" s="176">
        <f>IF(N358="snížená",J358,0)</f>
        <v>0</v>
      </c>
      <c r="BG358" s="176">
        <f>IF(N358="zákl. přenesená",J358,0)</f>
        <v>0</v>
      </c>
      <c r="BH358" s="176">
        <f>IF(N358="sníž. přenesená",J358,0)</f>
        <v>0</v>
      </c>
      <c r="BI358" s="176">
        <f>IF(N358="nulová",J358,0)</f>
        <v>0</v>
      </c>
      <c r="BJ358" s="18" t="s">
        <v>86</v>
      </c>
      <c r="BK358" s="176">
        <f>ROUND(I358*H358,2)</f>
        <v>0</v>
      </c>
      <c r="BL358" s="18" t="s">
        <v>142</v>
      </c>
      <c r="BM358" s="175" t="s">
        <v>1856</v>
      </c>
    </row>
    <row r="359" spans="1:65" s="2" customFormat="1" ht="10.199999999999999">
      <c r="A359" s="33"/>
      <c r="B359" s="34"/>
      <c r="C359" s="33"/>
      <c r="D359" s="177" t="s">
        <v>144</v>
      </c>
      <c r="E359" s="33"/>
      <c r="F359" s="178" t="s">
        <v>1857</v>
      </c>
      <c r="G359" s="33"/>
      <c r="H359" s="33"/>
      <c r="I359" s="97"/>
      <c r="J359" s="33"/>
      <c r="K359" s="33"/>
      <c r="L359" s="34"/>
      <c r="M359" s="179"/>
      <c r="N359" s="180"/>
      <c r="O359" s="59"/>
      <c r="P359" s="59"/>
      <c r="Q359" s="59"/>
      <c r="R359" s="59"/>
      <c r="S359" s="59"/>
      <c r="T359" s="60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8" t="s">
        <v>144</v>
      </c>
      <c r="AU359" s="18" t="s">
        <v>89</v>
      </c>
    </row>
    <row r="360" spans="1:65" s="13" customFormat="1" ht="10.199999999999999">
      <c r="B360" s="181"/>
      <c r="D360" s="177" t="s">
        <v>146</v>
      </c>
      <c r="E360" s="182" t="s">
        <v>1</v>
      </c>
      <c r="F360" s="183" t="s">
        <v>1735</v>
      </c>
      <c r="H360" s="182" t="s">
        <v>1</v>
      </c>
      <c r="I360" s="184"/>
      <c r="L360" s="181"/>
      <c r="M360" s="185"/>
      <c r="N360" s="186"/>
      <c r="O360" s="186"/>
      <c r="P360" s="186"/>
      <c r="Q360" s="186"/>
      <c r="R360" s="186"/>
      <c r="S360" s="186"/>
      <c r="T360" s="187"/>
      <c r="AT360" s="182" t="s">
        <v>146</v>
      </c>
      <c r="AU360" s="182" t="s">
        <v>89</v>
      </c>
      <c r="AV360" s="13" t="s">
        <v>86</v>
      </c>
      <c r="AW360" s="13" t="s">
        <v>33</v>
      </c>
      <c r="AX360" s="13" t="s">
        <v>78</v>
      </c>
      <c r="AY360" s="182" t="s">
        <v>136</v>
      </c>
    </row>
    <row r="361" spans="1:65" s="14" customFormat="1" ht="10.199999999999999">
      <c r="B361" s="188"/>
      <c r="D361" s="177" t="s">
        <v>146</v>
      </c>
      <c r="E361" s="189" t="s">
        <v>1</v>
      </c>
      <c r="F361" s="190" t="s">
        <v>1795</v>
      </c>
      <c r="H361" s="191">
        <v>16</v>
      </c>
      <c r="I361" s="192"/>
      <c r="L361" s="188"/>
      <c r="M361" s="193"/>
      <c r="N361" s="194"/>
      <c r="O361" s="194"/>
      <c r="P361" s="194"/>
      <c r="Q361" s="194"/>
      <c r="R361" s="194"/>
      <c r="S361" s="194"/>
      <c r="T361" s="195"/>
      <c r="AT361" s="189" t="s">
        <v>146</v>
      </c>
      <c r="AU361" s="189" t="s">
        <v>89</v>
      </c>
      <c r="AV361" s="14" t="s">
        <v>89</v>
      </c>
      <c r="AW361" s="14" t="s">
        <v>33</v>
      </c>
      <c r="AX361" s="14" t="s">
        <v>78</v>
      </c>
      <c r="AY361" s="189" t="s">
        <v>136</v>
      </c>
    </row>
    <row r="362" spans="1:65" s="15" customFormat="1" ht="10.199999999999999">
      <c r="B362" s="196"/>
      <c r="D362" s="177" t="s">
        <v>146</v>
      </c>
      <c r="E362" s="197" t="s">
        <v>1</v>
      </c>
      <c r="F362" s="198" t="s">
        <v>149</v>
      </c>
      <c r="H362" s="199">
        <v>16</v>
      </c>
      <c r="I362" s="200"/>
      <c r="L362" s="196"/>
      <c r="M362" s="201"/>
      <c r="N362" s="202"/>
      <c r="O362" s="202"/>
      <c r="P362" s="202"/>
      <c r="Q362" s="202"/>
      <c r="R362" s="202"/>
      <c r="S362" s="202"/>
      <c r="T362" s="203"/>
      <c r="AT362" s="197" t="s">
        <v>146</v>
      </c>
      <c r="AU362" s="197" t="s">
        <v>89</v>
      </c>
      <c r="AV362" s="15" t="s">
        <v>142</v>
      </c>
      <c r="AW362" s="15" t="s">
        <v>33</v>
      </c>
      <c r="AX362" s="15" t="s">
        <v>86</v>
      </c>
      <c r="AY362" s="197" t="s">
        <v>136</v>
      </c>
    </row>
    <row r="363" spans="1:65" s="2" customFormat="1" ht="16.5" customHeight="1">
      <c r="A363" s="33"/>
      <c r="B363" s="162"/>
      <c r="C363" s="163" t="s">
        <v>658</v>
      </c>
      <c r="D363" s="163" t="s">
        <v>138</v>
      </c>
      <c r="E363" s="164" t="s">
        <v>1054</v>
      </c>
      <c r="F363" s="165" t="s">
        <v>1055</v>
      </c>
      <c r="G363" s="166" t="s">
        <v>170</v>
      </c>
      <c r="H363" s="167">
        <v>16</v>
      </c>
      <c r="I363" s="168"/>
      <c r="J363" s="169">
        <f>ROUND(I363*H363,2)</f>
        <v>0</v>
      </c>
      <c r="K363" s="170"/>
      <c r="L363" s="34"/>
      <c r="M363" s="171" t="s">
        <v>1</v>
      </c>
      <c r="N363" s="172" t="s">
        <v>43</v>
      </c>
      <c r="O363" s="59"/>
      <c r="P363" s="173">
        <f>O363*H363</f>
        <v>0</v>
      </c>
      <c r="Q363" s="173">
        <v>9.0000000000000006E-5</v>
      </c>
      <c r="R363" s="173">
        <f>Q363*H363</f>
        <v>1.4400000000000001E-3</v>
      </c>
      <c r="S363" s="173">
        <v>0</v>
      </c>
      <c r="T363" s="174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5" t="s">
        <v>142</v>
      </c>
      <c r="AT363" s="175" t="s">
        <v>138</v>
      </c>
      <c r="AU363" s="175" t="s">
        <v>89</v>
      </c>
      <c r="AY363" s="18" t="s">
        <v>136</v>
      </c>
      <c r="BE363" s="176">
        <f>IF(N363="základní",J363,0)</f>
        <v>0</v>
      </c>
      <c r="BF363" s="176">
        <f>IF(N363="snížená",J363,0)</f>
        <v>0</v>
      </c>
      <c r="BG363" s="176">
        <f>IF(N363="zákl. přenesená",J363,0)</f>
        <v>0</v>
      </c>
      <c r="BH363" s="176">
        <f>IF(N363="sníž. přenesená",J363,0)</f>
        <v>0</v>
      </c>
      <c r="BI363" s="176">
        <f>IF(N363="nulová",J363,0)</f>
        <v>0</v>
      </c>
      <c r="BJ363" s="18" t="s">
        <v>86</v>
      </c>
      <c r="BK363" s="176">
        <f>ROUND(I363*H363,2)</f>
        <v>0</v>
      </c>
      <c r="BL363" s="18" t="s">
        <v>142</v>
      </c>
      <c r="BM363" s="175" t="s">
        <v>1858</v>
      </c>
    </row>
    <row r="364" spans="1:65" s="2" customFormat="1" ht="10.199999999999999">
      <c r="A364" s="33"/>
      <c r="B364" s="34"/>
      <c r="C364" s="33"/>
      <c r="D364" s="177" t="s">
        <v>144</v>
      </c>
      <c r="E364" s="33"/>
      <c r="F364" s="178" t="s">
        <v>1057</v>
      </c>
      <c r="G364" s="33"/>
      <c r="H364" s="33"/>
      <c r="I364" s="97"/>
      <c r="J364" s="33"/>
      <c r="K364" s="33"/>
      <c r="L364" s="34"/>
      <c r="M364" s="179"/>
      <c r="N364" s="180"/>
      <c r="O364" s="59"/>
      <c r="P364" s="59"/>
      <c r="Q364" s="59"/>
      <c r="R364" s="59"/>
      <c r="S364" s="59"/>
      <c r="T364" s="60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T364" s="18" t="s">
        <v>144</v>
      </c>
      <c r="AU364" s="18" t="s">
        <v>89</v>
      </c>
    </row>
    <row r="365" spans="1:65" s="13" customFormat="1" ht="10.199999999999999">
      <c r="B365" s="181"/>
      <c r="D365" s="177" t="s">
        <v>146</v>
      </c>
      <c r="E365" s="182" t="s">
        <v>1</v>
      </c>
      <c r="F365" s="183" t="s">
        <v>1735</v>
      </c>
      <c r="H365" s="182" t="s">
        <v>1</v>
      </c>
      <c r="I365" s="184"/>
      <c r="L365" s="181"/>
      <c r="M365" s="185"/>
      <c r="N365" s="186"/>
      <c r="O365" s="186"/>
      <c r="P365" s="186"/>
      <c r="Q365" s="186"/>
      <c r="R365" s="186"/>
      <c r="S365" s="186"/>
      <c r="T365" s="187"/>
      <c r="AT365" s="182" t="s">
        <v>146</v>
      </c>
      <c r="AU365" s="182" t="s">
        <v>89</v>
      </c>
      <c r="AV365" s="13" t="s">
        <v>86</v>
      </c>
      <c r="AW365" s="13" t="s">
        <v>33</v>
      </c>
      <c r="AX365" s="13" t="s">
        <v>78</v>
      </c>
      <c r="AY365" s="182" t="s">
        <v>136</v>
      </c>
    </row>
    <row r="366" spans="1:65" s="14" customFormat="1" ht="10.199999999999999">
      <c r="B366" s="188"/>
      <c r="D366" s="177" t="s">
        <v>146</v>
      </c>
      <c r="E366" s="189" t="s">
        <v>1</v>
      </c>
      <c r="F366" s="190" t="s">
        <v>1795</v>
      </c>
      <c r="H366" s="191">
        <v>16</v>
      </c>
      <c r="I366" s="192"/>
      <c r="L366" s="188"/>
      <c r="M366" s="193"/>
      <c r="N366" s="194"/>
      <c r="O366" s="194"/>
      <c r="P366" s="194"/>
      <c r="Q366" s="194"/>
      <c r="R366" s="194"/>
      <c r="S366" s="194"/>
      <c r="T366" s="195"/>
      <c r="AT366" s="189" t="s">
        <v>146</v>
      </c>
      <c r="AU366" s="189" t="s">
        <v>89</v>
      </c>
      <c r="AV366" s="14" t="s">
        <v>89</v>
      </c>
      <c r="AW366" s="14" t="s">
        <v>33</v>
      </c>
      <c r="AX366" s="14" t="s">
        <v>78</v>
      </c>
      <c r="AY366" s="189" t="s">
        <v>136</v>
      </c>
    </row>
    <row r="367" spans="1:65" s="15" customFormat="1" ht="10.199999999999999">
      <c r="B367" s="196"/>
      <c r="D367" s="177" t="s">
        <v>146</v>
      </c>
      <c r="E367" s="197" t="s">
        <v>1</v>
      </c>
      <c r="F367" s="198" t="s">
        <v>149</v>
      </c>
      <c r="H367" s="199">
        <v>16</v>
      </c>
      <c r="I367" s="200"/>
      <c r="L367" s="196"/>
      <c r="M367" s="201"/>
      <c r="N367" s="202"/>
      <c r="O367" s="202"/>
      <c r="P367" s="202"/>
      <c r="Q367" s="202"/>
      <c r="R367" s="202"/>
      <c r="S367" s="202"/>
      <c r="T367" s="203"/>
      <c r="AT367" s="197" t="s">
        <v>146</v>
      </c>
      <c r="AU367" s="197" t="s">
        <v>89</v>
      </c>
      <c r="AV367" s="15" t="s">
        <v>142</v>
      </c>
      <c r="AW367" s="15" t="s">
        <v>33</v>
      </c>
      <c r="AX367" s="15" t="s">
        <v>86</v>
      </c>
      <c r="AY367" s="197" t="s">
        <v>136</v>
      </c>
    </row>
    <row r="368" spans="1:65" s="2" customFormat="1" ht="16.5" customHeight="1">
      <c r="A368" s="33"/>
      <c r="B368" s="162"/>
      <c r="C368" s="163" t="s">
        <v>663</v>
      </c>
      <c r="D368" s="163" t="s">
        <v>138</v>
      </c>
      <c r="E368" s="164" t="s">
        <v>1859</v>
      </c>
      <c r="F368" s="165" t="s">
        <v>1860</v>
      </c>
      <c r="G368" s="166" t="s">
        <v>215</v>
      </c>
      <c r="H368" s="167">
        <v>3</v>
      </c>
      <c r="I368" s="168"/>
      <c r="J368" s="169">
        <f>ROUND(I368*H368,2)</f>
        <v>0</v>
      </c>
      <c r="K368" s="170"/>
      <c r="L368" s="34"/>
      <c r="M368" s="171" t="s">
        <v>1</v>
      </c>
      <c r="N368" s="172" t="s">
        <v>43</v>
      </c>
      <c r="O368" s="59"/>
      <c r="P368" s="173">
        <f>O368*H368</f>
        <v>0</v>
      </c>
      <c r="Q368" s="173">
        <v>9.0000000000000006E-5</v>
      </c>
      <c r="R368" s="173">
        <f>Q368*H368</f>
        <v>2.7E-4</v>
      </c>
      <c r="S368" s="173">
        <v>0</v>
      </c>
      <c r="T368" s="174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75" t="s">
        <v>142</v>
      </c>
      <c r="AT368" s="175" t="s">
        <v>138</v>
      </c>
      <c r="AU368" s="175" t="s">
        <v>89</v>
      </c>
      <c r="AY368" s="18" t="s">
        <v>136</v>
      </c>
      <c r="BE368" s="176">
        <f>IF(N368="základní",J368,0)</f>
        <v>0</v>
      </c>
      <c r="BF368" s="176">
        <f>IF(N368="snížená",J368,0)</f>
        <v>0</v>
      </c>
      <c r="BG368" s="176">
        <f>IF(N368="zákl. přenesená",J368,0)</f>
        <v>0</v>
      </c>
      <c r="BH368" s="176">
        <f>IF(N368="sníž. přenesená",J368,0)</f>
        <v>0</v>
      </c>
      <c r="BI368" s="176">
        <f>IF(N368="nulová",J368,0)</f>
        <v>0</v>
      </c>
      <c r="BJ368" s="18" t="s">
        <v>86</v>
      </c>
      <c r="BK368" s="176">
        <f>ROUND(I368*H368,2)</f>
        <v>0</v>
      </c>
      <c r="BL368" s="18" t="s">
        <v>142</v>
      </c>
      <c r="BM368" s="175" t="s">
        <v>1861</v>
      </c>
    </row>
    <row r="369" spans="1:65" s="2" customFormat="1" ht="10.199999999999999">
      <c r="A369" s="33"/>
      <c r="B369" s="34"/>
      <c r="C369" s="33"/>
      <c r="D369" s="177" t="s">
        <v>144</v>
      </c>
      <c r="E369" s="33"/>
      <c r="F369" s="178" t="s">
        <v>1862</v>
      </c>
      <c r="G369" s="33"/>
      <c r="H369" s="33"/>
      <c r="I369" s="97"/>
      <c r="J369" s="33"/>
      <c r="K369" s="33"/>
      <c r="L369" s="34"/>
      <c r="M369" s="179"/>
      <c r="N369" s="180"/>
      <c r="O369" s="59"/>
      <c r="P369" s="59"/>
      <c r="Q369" s="59"/>
      <c r="R369" s="59"/>
      <c r="S369" s="59"/>
      <c r="T369" s="60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T369" s="18" t="s">
        <v>144</v>
      </c>
      <c r="AU369" s="18" t="s">
        <v>89</v>
      </c>
    </row>
    <row r="370" spans="1:65" s="14" customFormat="1" ht="10.199999999999999">
      <c r="B370" s="188"/>
      <c r="D370" s="177" t="s">
        <v>146</v>
      </c>
      <c r="E370" s="189" t="s">
        <v>1</v>
      </c>
      <c r="F370" s="190" t="s">
        <v>633</v>
      </c>
      <c r="H370" s="191">
        <v>3</v>
      </c>
      <c r="I370" s="192"/>
      <c r="L370" s="188"/>
      <c r="M370" s="193"/>
      <c r="N370" s="194"/>
      <c r="O370" s="194"/>
      <c r="P370" s="194"/>
      <c r="Q370" s="194"/>
      <c r="R370" s="194"/>
      <c r="S370" s="194"/>
      <c r="T370" s="195"/>
      <c r="AT370" s="189" t="s">
        <v>146</v>
      </c>
      <c r="AU370" s="189" t="s">
        <v>89</v>
      </c>
      <c r="AV370" s="14" t="s">
        <v>89</v>
      </c>
      <c r="AW370" s="14" t="s">
        <v>33</v>
      </c>
      <c r="AX370" s="14" t="s">
        <v>86</v>
      </c>
      <c r="AY370" s="189" t="s">
        <v>136</v>
      </c>
    </row>
    <row r="371" spans="1:65" s="12" customFormat="1" ht="22.8" customHeight="1">
      <c r="B371" s="149"/>
      <c r="D371" s="150" t="s">
        <v>77</v>
      </c>
      <c r="E371" s="160" t="s">
        <v>1176</v>
      </c>
      <c r="F371" s="160" t="s">
        <v>1177</v>
      </c>
      <c r="I371" s="152"/>
      <c r="J371" s="161">
        <f>BK371</f>
        <v>0</v>
      </c>
      <c r="L371" s="149"/>
      <c r="M371" s="154"/>
      <c r="N371" s="155"/>
      <c r="O371" s="155"/>
      <c r="P371" s="156">
        <f>SUM(P372:P373)</f>
        <v>0</v>
      </c>
      <c r="Q371" s="155"/>
      <c r="R371" s="156">
        <f>SUM(R372:R373)</f>
        <v>0</v>
      </c>
      <c r="S371" s="155"/>
      <c r="T371" s="157">
        <f>SUM(T372:T373)</f>
        <v>0</v>
      </c>
      <c r="AR371" s="150" t="s">
        <v>86</v>
      </c>
      <c r="AT371" s="158" t="s">
        <v>77</v>
      </c>
      <c r="AU371" s="158" t="s">
        <v>86</v>
      </c>
      <c r="AY371" s="150" t="s">
        <v>136</v>
      </c>
      <c r="BK371" s="159">
        <f>SUM(BK372:BK373)</f>
        <v>0</v>
      </c>
    </row>
    <row r="372" spans="1:65" s="2" customFormat="1" ht="16.5" customHeight="1">
      <c r="A372" s="33"/>
      <c r="B372" s="162"/>
      <c r="C372" s="163" t="s">
        <v>668</v>
      </c>
      <c r="D372" s="163" t="s">
        <v>138</v>
      </c>
      <c r="E372" s="164" t="s">
        <v>1179</v>
      </c>
      <c r="F372" s="165" t="s">
        <v>1180</v>
      </c>
      <c r="G372" s="166" t="s">
        <v>468</v>
      </c>
      <c r="H372" s="167">
        <v>13.082000000000001</v>
      </c>
      <c r="I372" s="168"/>
      <c r="J372" s="169">
        <f>ROUND(I372*H372,2)</f>
        <v>0</v>
      </c>
      <c r="K372" s="170"/>
      <c r="L372" s="34"/>
      <c r="M372" s="171" t="s">
        <v>1</v>
      </c>
      <c r="N372" s="172" t="s">
        <v>43</v>
      </c>
      <c r="O372" s="59"/>
      <c r="P372" s="173">
        <f>O372*H372</f>
        <v>0</v>
      </c>
      <c r="Q372" s="173">
        <v>0</v>
      </c>
      <c r="R372" s="173">
        <f>Q372*H372</f>
        <v>0</v>
      </c>
      <c r="S372" s="173">
        <v>0</v>
      </c>
      <c r="T372" s="174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75" t="s">
        <v>142</v>
      </c>
      <c r="AT372" s="175" t="s">
        <v>138</v>
      </c>
      <c r="AU372" s="175" t="s">
        <v>89</v>
      </c>
      <c r="AY372" s="18" t="s">
        <v>136</v>
      </c>
      <c r="BE372" s="176">
        <f>IF(N372="základní",J372,0)</f>
        <v>0</v>
      </c>
      <c r="BF372" s="176">
        <f>IF(N372="snížená",J372,0)</f>
        <v>0</v>
      </c>
      <c r="BG372" s="176">
        <f>IF(N372="zákl. přenesená",J372,0)</f>
        <v>0</v>
      </c>
      <c r="BH372" s="176">
        <f>IF(N372="sníž. přenesená",J372,0)</f>
        <v>0</v>
      </c>
      <c r="BI372" s="176">
        <f>IF(N372="nulová",J372,0)</f>
        <v>0</v>
      </c>
      <c r="BJ372" s="18" t="s">
        <v>86</v>
      </c>
      <c r="BK372" s="176">
        <f>ROUND(I372*H372,2)</f>
        <v>0</v>
      </c>
      <c r="BL372" s="18" t="s">
        <v>142</v>
      </c>
      <c r="BM372" s="175" t="s">
        <v>1863</v>
      </c>
    </row>
    <row r="373" spans="1:65" s="2" customFormat="1" ht="19.2">
      <c r="A373" s="33"/>
      <c r="B373" s="34"/>
      <c r="C373" s="33"/>
      <c r="D373" s="177" t="s">
        <v>144</v>
      </c>
      <c r="E373" s="33"/>
      <c r="F373" s="178" t="s">
        <v>1182</v>
      </c>
      <c r="G373" s="33"/>
      <c r="H373" s="33"/>
      <c r="I373" s="97"/>
      <c r="J373" s="33"/>
      <c r="K373" s="33"/>
      <c r="L373" s="34"/>
      <c r="M373" s="223"/>
      <c r="N373" s="224"/>
      <c r="O373" s="225"/>
      <c r="P373" s="225"/>
      <c r="Q373" s="225"/>
      <c r="R373" s="225"/>
      <c r="S373" s="225"/>
      <c r="T373" s="226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T373" s="18" t="s">
        <v>144</v>
      </c>
      <c r="AU373" s="18" t="s">
        <v>89</v>
      </c>
    </row>
    <row r="374" spans="1:65" s="2" customFormat="1" ht="6.9" customHeight="1">
      <c r="A374" s="33"/>
      <c r="B374" s="48"/>
      <c r="C374" s="49"/>
      <c r="D374" s="49"/>
      <c r="E374" s="49"/>
      <c r="F374" s="49"/>
      <c r="G374" s="49"/>
      <c r="H374" s="49"/>
      <c r="I374" s="121"/>
      <c r="J374" s="49"/>
      <c r="K374" s="49"/>
      <c r="L374" s="34"/>
      <c r="M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</row>
  </sheetData>
  <autoFilter ref="C120:K373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72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9" width="20.140625" style="94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4"/>
      <c r="L2" s="268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8" t="s">
        <v>101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89</v>
      </c>
    </row>
    <row r="4" spans="1:46" s="1" customFormat="1" ht="24.9" customHeight="1">
      <c r="B4" s="21"/>
      <c r="D4" s="22" t="s">
        <v>102</v>
      </c>
      <c r="I4" s="94"/>
      <c r="L4" s="21"/>
      <c r="M4" s="96" t="s">
        <v>10</v>
      </c>
      <c r="AT4" s="18" t="s">
        <v>3</v>
      </c>
    </row>
    <row r="5" spans="1:46" s="1" customFormat="1" ht="6.9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9" t="str">
        <f>'Rekapitulace stavby'!K6</f>
        <v>III/18047 x III/18025 - Losiná - průtah - rekonstrukce</v>
      </c>
      <c r="F7" s="270"/>
      <c r="G7" s="270"/>
      <c r="H7" s="270"/>
      <c r="I7" s="94"/>
      <c r="L7" s="21"/>
    </row>
    <row r="8" spans="1:46" s="2" customFormat="1" ht="12" customHeight="1">
      <c r="A8" s="33"/>
      <c r="B8" s="34"/>
      <c r="C8" s="33"/>
      <c r="D8" s="28" t="s">
        <v>103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0" t="s">
        <v>1864</v>
      </c>
      <c r="F9" s="271"/>
      <c r="G9" s="271"/>
      <c r="H9" s="271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19</v>
      </c>
      <c r="G11" s="33"/>
      <c r="H11" s="33"/>
      <c r="I11" s="98" t="s">
        <v>20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98" t="s">
        <v>23</v>
      </c>
      <c r="J12" s="56" t="str">
        <f>'Rekapitulace stavby'!AN8</f>
        <v>8. 2. 2020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98" t="s">
        <v>26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98" t="s">
        <v>28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26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2" t="str">
        <f>'Rekapitulace stavby'!E14</f>
        <v>Vyplň údaj</v>
      </c>
      <c r="F18" s="252"/>
      <c r="G18" s="252"/>
      <c r="H18" s="252"/>
      <c r="I18" s="9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26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98" t="s">
        <v>28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26</v>
      </c>
      <c r="J23" s="26" t="s">
        <v>35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36</v>
      </c>
      <c r="F24" s="33"/>
      <c r="G24" s="33"/>
      <c r="H24" s="33"/>
      <c r="I24" s="9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37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57" t="s">
        <v>1</v>
      </c>
      <c r="F27" s="257"/>
      <c r="G27" s="257"/>
      <c r="H27" s="257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42</v>
      </c>
      <c r="E33" s="28" t="s">
        <v>43</v>
      </c>
      <c r="F33" s="107">
        <f>ROUND((SUM(BE121:BE171)),  2)</f>
        <v>0</v>
      </c>
      <c r="G33" s="33"/>
      <c r="H33" s="33"/>
      <c r="I33" s="108">
        <v>0.21</v>
      </c>
      <c r="J33" s="107">
        <f>ROUND(((SUM(BE121:BE171))*I33),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44</v>
      </c>
      <c r="F34" s="107">
        <f>ROUND((SUM(BF121:BF171)),  2)</f>
        <v>0</v>
      </c>
      <c r="G34" s="33"/>
      <c r="H34" s="33"/>
      <c r="I34" s="108">
        <v>0.15</v>
      </c>
      <c r="J34" s="107">
        <f>ROUND(((SUM(BF121:BF171))*I34),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45</v>
      </c>
      <c r="F35" s="107">
        <f>ROUND((SUM(BG121:BG171)),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46</v>
      </c>
      <c r="F36" s="107">
        <f>ROUND((SUM(BH121:BH171)),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47</v>
      </c>
      <c r="F37" s="107">
        <f>ROUND((SUM(BI121:BI171)),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9" t="str">
        <f>E7</f>
        <v>III/18047 x III/18025 - Losiná - průtah - rekonstrukce</v>
      </c>
      <c r="F85" s="270"/>
      <c r="G85" s="270"/>
      <c r="H85" s="270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103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0" t="str">
        <f>E9</f>
        <v>VON - VON</v>
      </c>
      <c r="F87" s="271"/>
      <c r="G87" s="271"/>
      <c r="H87" s="271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>Losiná</v>
      </c>
      <c r="G89" s="33"/>
      <c r="H89" s="33"/>
      <c r="I89" s="98" t="s">
        <v>23</v>
      </c>
      <c r="J89" s="56" t="str">
        <f>IF(J12="","",J12)</f>
        <v>8. 2. 2020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25</v>
      </c>
      <c r="D91" s="33"/>
      <c r="E91" s="33"/>
      <c r="F91" s="26" t="str">
        <f>E15</f>
        <v>SÚS PK a Obec Losiná</v>
      </c>
      <c r="G91" s="33"/>
      <c r="H91" s="33"/>
      <c r="I91" s="98" t="s">
        <v>31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Ing. Zdeněk Bláha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106</v>
      </c>
      <c r="D94" s="109"/>
      <c r="E94" s="109"/>
      <c r="F94" s="109"/>
      <c r="G94" s="109"/>
      <c r="H94" s="109"/>
      <c r="I94" s="124"/>
      <c r="J94" s="125" t="s">
        <v>107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26" t="s">
        <v>108</v>
      </c>
      <c r="D96" s="33"/>
      <c r="E96" s="33"/>
      <c r="F96" s="33"/>
      <c r="G96" s="33"/>
      <c r="H96" s="33"/>
      <c r="I96" s="97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109</v>
      </c>
    </row>
    <row r="97" spans="1:31" s="9" customFormat="1" ht="24.9" customHeight="1">
      <c r="B97" s="127"/>
      <c r="D97" s="128" t="s">
        <v>1865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0" customFormat="1" ht="19.95" customHeight="1">
      <c r="B98" s="132"/>
      <c r="D98" s="133" t="s">
        <v>1866</v>
      </c>
      <c r="E98" s="134"/>
      <c r="F98" s="134"/>
      <c r="G98" s="134"/>
      <c r="H98" s="134"/>
      <c r="I98" s="135"/>
      <c r="J98" s="136">
        <f>J123</f>
        <v>0</v>
      </c>
      <c r="L98" s="132"/>
    </row>
    <row r="99" spans="1:31" s="10" customFormat="1" ht="19.95" customHeight="1">
      <c r="B99" s="132"/>
      <c r="D99" s="133" t="s">
        <v>1867</v>
      </c>
      <c r="E99" s="134"/>
      <c r="F99" s="134"/>
      <c r="G99" s="134"/>
      <c r="H99" s="134"/>
      <c r="I99" s="135"/>
      <c r="J99" s="136">
        <f>J136</f>
        <v>0</v>
      </c>
      <c r="L99" s="132"/>
    </row>
    <row r="100" spans="1:31" s="10" customFormat="1" ht="19.95" customHeight="1">
      <c r="B100" s="132"/>
      <c r="D100" s="133" t="s">
        <v>1868</v>
      </c>
      <c r="E100" s="134"/>
      <c r="F100" s="134"/>
      <c r="G100" s="134"/>
      <c r="H100" s="134"/>
      <c r="I100" s="135"/>
      <c r="J100" s="136">
        <f>J149</f>
        <v>0</v>
      </c>
      <c r="L100" s="132"/>
    </row>
    <row r="101" spans="1:31" s="10" customFormat="1" ht="19.95" customHeight="1">
      <c r="B101" s="132"/>
      <c r="D101" s="133" t="s">
        <v>1869</v>
      </c>
      <c r="E101" s="134"/>
      <c r="F101" s="134"/>
      <c r="G101" s="134"/>
      <c r="H101" s="134"/>
      <c r="I101" s="135"/>
      <c r="J101" s="136">
        <f>J168</f>
        <v>0</v>
      </c>
      <c r="L101" s="132"/>
    </row>
    <row r="102" spans="1:31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97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" customHeight="1">
      <c r="A103" s="33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" customHeight="1">
      <c r="A107" s="33"/>
      <c r="B107" s="50"/>
      <c r="C107" s="51"/>
      <c r="D107" s="51"/>
      <c r="E107" s="51"/>
      <c r="F107" s="51"/>
      <c r="G107" s="51"/>
      <c r="H107" s="51"/>
      <c r="I107" s="122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" customHeight="1">
      <c r="A108" s="33"/>
      <c r="B108" s="34"/>
      <c r="C108" s="22" t="s">
        <v>121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69" t="str">
        <f>E7</f>
        <v>III/18047 x III/18025 - Losiná - průtah - rekonstrukce</v>
      </c>
      <c r="F111" s="270"/>
      <c r="G111" s="270"/>
      <c r="H111" s="270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103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30" t="str">
        <f>E9</f>
        <v>VON - VON</v>
      </c>
      <c r="F113" s="271"/>
      <c r="G113" s="271"/>
      <c r="H113" s="271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21</v>
      </c>
      <c r="D115" s="33"/>
      <c r="E115" s="33"/>
      <c r="F115" s="26" t="str">
        <f>F12</f>
        <v>Losiná</v>
      </c>
      <c r="G115" s="33"/>
      <c r="H115" s="33"/>
      <c r="I115" s="98" t="s">
        <v>23</v>
      </c>
      <c r="J115" s="56" t="str">
        <f>IF(J12="","",J12)</f>
        <v>8. 2. 2020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25</v>
      </c>
      <c r="D117" s="33"/>
      <c r="E117" s="33"/>
      <c r="F117" s="26" t="str">
        <f>E15</f>
        <v>SÚS PK a Obec Losiná</v>
      </c>
      <c r="G117" s="33"/>
      <c r="H117" s="33"/>
      <c r="I117" s="98" t="s">
        <v>31</v>
      </c>
      <c r="J117" s="31" t="str">
        <f>E21</f>
        <v xml:space="preserve"> 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29</v>
      </c>
      <c r="D118" s="33"/>
      <c r="E118" s="33"/>
      <c r="F118" s="26" t="str">
        <f>IF(E18="","",E18)</f>
        <v>Vyplň údaj</v>
      </c>
      <c r="G118" s="33"/>
      <c r="H118" s="33"/>
      <c r="I118" s="98" t="s">
        <v>34</v>
      </c>
      <c r="J118" s="31" t="str">
        <f>E24</f>
        <v>Ing. Zdeněk Bláha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37"/>
      <c r="B120" s="138"/>
      <c r="C120" s="139" t="s">
        <v>122</v>
      </c>
      <c r="D120" s="140" t="s">
        <v>63</v>
      </c>
      <c r="E120" s="140" t="s">
        <v>59</v>
      </c>
      <c r="F120" s="140" t="s">
        <v>60</v>
      </c>
      <c r="G120" s="140" t="s">
        <v>123</v>
      </c>
      <c r="H120" s="140" t="s">
        <v>124</v>
      </c>
      <c r="I120" s="141" t="s">
        <v>125</v>
      </c>
      <c r="J120" s="142" t="s">
        <v>107</v>
      </c>
      <c r="K120" s="143" t="s">
        <v>126</v>
      </c>
      <c r="L120" s="144"/>
      <c r="M120" s="63" t="s">
        <v>1</v>
      </c>
      <c r="N120" s="64" t="s">
        <v>42</v>
      </c>
      <c r="O120" s="64" t="s">
        <v>127</v>
      </c>
      <c r="P120" s="64" t="s">
        <v>128</v>
      </c>
      <c r="Q120" s="64" t="s">
        <v>129</v>
      </c>
      <c r="R120" s="64" t="s">
        <v>130</v>
      </c>
      <c r="S120" s="64" t="s">
        <v>131</v>
      </c>
      <c r="T120" s="65" t="s">
        <v>132</v>
      </c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65" s="2" customFormat="1" ht="22.8" customHeight="1">
      <c r="A121" s="33"/>
      <c r="B121" s="34"/>
      <c r="C121" s="70" t="s">
        <v>133</v>
      </c>
      <c r="D121" s="33"/>
      <c r="E121" s="33"/>
      <c r="F121" s="33"/>
      <c r="G121" s="33"/>
      <c r="H121" s="33"/>
      <c r="I121" s="97"/>
      <c r="J121" s="145">
        <f>BK121</f>
        <v>0</v>
      </c>
      <c r="K121" s="33"/>
      <c r="L121" s="34"/>
      <c r="M121" s="66"/>
      <c r="N121" s="57"/>
      <c r="O121" s="67"/>
      <c r="P121" s="146">
        <f>P122</f>
        <v>0</v>
      </c>
      <c r="Q121" s="67"/>
      <c r="R121" s="146">
        <f>R122</f>
        <v>0</v>
      </c>
      <c r="S121" s="67"/>
      <c r="T121" s="147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77</v>
      </c>
      <c r="AU121" s="18" t="s">
        <v>109</v>
      </c>
      <c r="BK121" s="148">
        <f>BK122</f>
        <v>0</v>
      </c>
    </row>
    <row r="122" spans="1:65" s="12" customFormat="1" ht="25.95" customHeight="1">
      <c r="B122" s="149"/>
      <c r="D122" s="150" t="s">
        <v>77</v>
      </c>
      <c r="E122" s="151" t="s">
        <v>1870</v>
      </c>
      <c r="F122" s="151" t="s">
        <v>1871</v>
      </c>
      <c r="I122" s="152"/>
      <c r="J122" s="153">
        <f>BK122</f>
        <v>0</v>
      </c>
      <c r="L122" s="149"/>
      <c r="M122" s="154"/>
      <c r="N122" s="155"/>
      <c r="O122" s="155"/>
      <c r="P122" s="156">
        <f>P123+P136+P149+P168</f>
        <v>0</v>
      </c>
      <c r="Q122" s="155"/>
      <c r="R122" s="156">
        <f>R123+R136+R149+R168</f>
        <v>0</v>
      </c>
      <c r="S122" s="155"/>
      <c r="T122" s="157">
        <f>T123+T136+T149+T168</f>
        <v>0</v>
      </c>
      <c r="AR122" s="150" t="s">
        <v>167</v>
      </c>
      <c r="AT122" s="158" t="s">
        <v>77</v>
      </c>
      <c r="AU122" s="158" t="s">
        <v>78</v>
      </c>
      <c r="AY122" s="150" t="s">
        <v>136</v>
      </c>
      <c r="BK122" s="159">
        <f>BK123+BK136+BK149+BK168</f>
        <v>0</v>
      </c>
    </row>
    <row r="123" spans="1:65" s="12" customFormat="1" ht="22.8" customHeight="1">
      <c r="B123" s="149"/>
      <c r="D123" s="150" t="s">
        <v>77</v>
      </c>
      <c r="E123" s="160" t="s">
        <v>1872</v>
      </c>
      <c r="F123" s="160" t="s">
        <v>1873</v>
      </c>
      <c r="I123" s="152"/>
      <c r="J123" s="161">
        <f>BK123</f>
        <v>0</v>
      </c>
      <c r="L123" s="149"/>
      <c r="M123" s="154"/>
      <c r="N123" s="155"/>
      <c r="O123" s="155"/>
      <c r="P123" s="156">
        <f>SUM(P124:P135)</f>
        <v>0</v>
      </c>
      <c r="Q123" s="155"/>
      <c r="R123" s="156">
        <f>SUM(R124:R135)</f>
        <v>0</v>
      </c>
      <c r="S123" s="155"/>
      <c r="T123" s="157">
        <f>SUM(T124:T135)</f>
        <v>0</v>
      </c>
      <c r="AR123" s="150" t="s">
        <v>167</v>
      </c>
      <c r="AT123" s="158" t="s">
        <v>77</v>
      </c>
      <c r="AU123" s="158" t="s">
        <v>86</v>
      </c>
      <c r="AY123" s="150" t="s">
        <v>136</v>
      </c>
      <c r="BK123" s="159">
        <f>SUM(BK124:BK135)</f>
        <v>0</v>
      </c>
    </row>
    <row r="124" spans="1:65" s="2" customFormat="1" ht="16.5" customHeight="1">
      <c r="A124" s="33"/>
      <c r="B124" s="162"/>
      <c r="C124" s="163" t="s">
        <v>86</v>
      </c>
      <c r="D124" s="163" t="s">
        <v>138</v>
      </c>
      <c r="E124" s="164" t="s">
        <v>1874</v>
      </c>
      <c r="F124" s="165" t="s">
        <v>1875</v>
      </c>
      <c r="G124" s="166" t="s">
        <v>1656</v>
      </c>
      <c r="H124" s="167">
        <v>1</v>
      </c>
      <c r="I124" s="168"/>
      <c r="J124" s="169">
        <f>ROUND(I124*H124,2)</f>
        <v>0</v>
      </c>
      <c r="K124" s="170"/>
      <c r="L124" s="34"/>
      <c r="M124" s="171" t="s">
        <v>1</v>
      </c>
      <c r="N124" s="172" t="s">
        <v>43</v>
      </c>
      <c r="O124" s="59"/>
      <c r="P124" s="173">
        <f>O124*H124</f>
        <v>0</v>
      </c>
      <c r="Q124" s="173">
        <v>0</v>
      </c>
      <c r="R124" s="173">
        <f>Q124*H124</f>
        <v>0</v>
      </c>
      <c r="S124" s="173">
        <v>0</v>
      </c>
      <c r="T124" s="174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5" t="s">
        <v>1876</v>
      </c>
      <c r="AT124" s="175" t="s">
        <v>138</v>
      </c>
      <c r="AU124" s="175" t="s">
        <v>89</v>
      </c>
      <c r="AY124" s="18" t="s">
        <v>136</v>
      </c>
      <c r="BE124" s="176">
        <f>IF(N124="základní",J124,0)</f>
        <v>0</v>
      </c>
      <c r="BF124" s="176">
        <f>IF(N124="snížená",J124,0)</f>
        <v>0</v>
      </c>
      <c r="BG124" s="176">
        <f>IF(N124="zákl. přenesená",J124,0)</f>
        <v>0</v>
      </c>
      <c r="BH124" s="176">
        <f>IF(N124="sníž. přenesená",J124,0)</f>
        <v>0</v>
      </c>
      <c r="BI124" s="176">
        <f>IF(N124="nulová",J124,0)</f>
        <v>0</v>
      </c>
      <c r="BJ124" s="18" t="s">
        <v>86</v>
      </c>
      <c r="BK124" s="176">
        <f>ROUND(I124*H124,2)</f>
        <v>0</v>
      </c>
      <c r="BL124" s="18" t="s">
        <v>1876</v>
      </c>
      <c r="BM124" s="175" t="s">
        <v>1877</v>
      </c>
    </row>
    <row r="125" spans="1:65" s="2" customFormat="1" ht="10.199999999999999">
      <c r="A125" s="33"/>
      <c r="B125" s="34"/>
      <c r="C125" s="33"/>
      <c r="D125" s="177" t="s">
        <v>144</v>
      </c>
      <c r="E125" s="33"/>
      <c r="F125" s="178" t="s">
        <v>1878</v>
      </c>
      <c r="G125" s="33"/>
      <c r="H125" s="33"/>
      <c r="I125" s="97"/>
      <c r="J125" s="33"/>
      <c r="K125" s="33"/>
      <c r="L125" s="34"/>
      <c r="M125" s="179"/>
      <c r="N125" s="180"/>
      <c r="O125" s="59"/>
      <c r="P125" s="59"/>
      <c r="Q125" s="59"/>
      <c r="R125" s="59"/>
      <c r="S125" s="59"/>
      <c r="T125" s="60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144</v>
      </c>
      <c r="AU125" s="18" t="s">
        <v>89</v>
      </c>
    </row>
    <row r="126" spans="1:65" s="14" customFormat="1" ht="10.199999999999999">
      <c r="B126" s="188"/>
      <c r="D126" s="177" t="s">
        <v>146</v>
      </c>
      <c r="E126" s="189" t="s">
        <v>1</v>
      </c>
      <c r="F126" s="190" t="s">
        <v>608</v>
      </c>
      <c r="H126" s="191">
        <v>1</v>
      </c>
      <c r="I126" s="192"/>
      <c r="L126" s="188"/>
      <c r="M126" s="193"/>
      <c r="N126" s="194"/>
      <c r="O126" s="194"/>
      <c r="P126" s="194"/>
      <c r="Q126" s="194"/>
      <c r="R126" s="194"/>
      <c r="S126" s="194"/>
      <c r="T126" s="195"/>
      <c r="AT126" s="189" t="s">
        <v>146</v>
      </c>
      <c r="AU126" s="189" t="s">
        <v>89</v>
      </c>
      <c r="AV126" s="14" t="s">
        <v>89</v>
      </c>
      <c r="AW126" s="14" t="s">
        <v>33</v>
      </c>
      <c r="AX126" s="14" t="s">
        <v>86</v>
      </c>
      <c r="AY126" s="189" t="s">
        <v>136</v>
      </c>
    </row>
    <row r="127" spans="1:65" s="2" customFormat="1" ht="16.5" customHeight="1">
      <c r="A127" s="33"/>
      <c r="B127" s="162"/>
      <c r="C127" s="163" t="s">
        <v>89</v>
      </c>
      <c r="D127" s="163" t="s">
        <v>138</v>
      </c>
      <c r="E127" s="164" t="s">
        <v>1879</v>
      </c>
      <c r="F127" s="165" t="s">
        <v>1880</v>
      </c>
      <c r="G127" s="166" t="s">
        <v>1656</v>
      </c>
      <c r="H127" s="167">
        <v>1</v>
      </c>
      <c r="I127" s="168"/>
      <c r="J127" s="169">
        <f>ROUND(I127*H127,2)</f>
        <v>0</v>
      </c>
      <c r="K127" s="170"/>
      <c r="L127" s="34"/>
      <c r="M127" s="171" t="s">
        <v>1</v>
      </c>
      <c r="N127" s="172" t="s">
        <v>43</v>
      </c>
      <c r="O127" s="59"/>
      <c r="P127" s="173">
        <f>O127*H127</f>
        <v>0</v>
      </c>
      <c r="Q127" s="173">
        <v>0</v>
      </c>
      <c r="R127" s="173">
        <f>Q127*H127</f>
        <v>0</v>
      </c>
      <c r="S127" s="173">
        <v>0</v>
      </c>
      <c r="T127" s="174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5" t="s">
        <v>1876</v>
      </c>
      <c r="AT127" s="175" t="s">
        <v>138</v>
      </c>
      <c r="AU127" s="175" t="s">
        <v>89</v>
      </c>
      <c r="AY127" s="18" t="s">
        <v>136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8" t="s">
        <v>86</v>
      </c>
      <c r="BK127" s="176">
        <f>ROUND(I127*H127,2)</f>
        <v>0</v>
      </c>
      <c r="BL127" s="18" t="s">
        <v>1876</v>
      </c>
      <c r="BM127" s="175" t="s">
        <v>1881</v>
      </c>
    </row>
    <row r="128" spans="1:65" s="2" customFormat="1" ht="10.199999999999999">
      <c r="A128" s="33"/>
      <c r="B128" s="34"/>
      <c r="C128" s="33"/>
      <c r="D128" s="177" t="s">
        <v>144</v>
      </c>
      <c r="E128" s="33"/>
      <c r="F128" s="178" t="s">
        <v>1880</v>
      </c>
      <c r="G128" s="33"/>
      <c r="H128" s="33"/>
      <c r="I128" s="97"/>
      <c r="J128" s="33"/>
      <c r="K128" s="33"/>
      <c r="L128" s="34"/>
      <c r="M128" s="179"/>
      <c r="N128" s="180"/>
      <c r="O128" s="59"/>
      <c r="P128" s="59"/>
      <c r="Q128" s="59"/>
      <c r="R128" s="59"/>
      <c r="S128" s="59"/>
      <c r="T128" s="60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144</v>
      </c>
      <c r="AU128" s="18" t="s">
        <v>89</v>
      </c>
    </row>
    <row r="129" spans="1:65" s="14" customFormat="1" ht="10.199999999999999">
      <c r="B129" s="188"/>
      <c r="D129" s="177" t="s">
        <v>146</v>
      </c>
      <c r="E129" s="189" t="s">
        <v>1</v>
      </c>
      <c r="F129" s="190" t="s">
        <v>608</v>
      </c>
      <c r="H129" s="191">
        <v>1</v>
      </c>
      <c r="I129" s="192"/>
      <c r="L129" s="188"/>
      <c r="M129" s="193"/>
      <c r="N129" s="194"/>
      <c r="O129" s="194"/>
      <c r="P129" s="194"/>
      <c r="Q129" s="194"/>
      <c r="R129" s="194"/>
      <c r="S129" s="194"/>
      <c r="T129" s="195"/>
      <c r="AT129" s="189" t="s">
        <v>146</v>
      </c>
      <c r="AU129" s="189" t="s">
        <v>89</v>
      </c>
      <c r="AV129" s="14" t="s">
        <v>89</v>
      </c>
      <c r="AW129" s="14" t="s">
        <v>33</v>
      </c>
      <c r="AX129" s="14" t="s">
        <v>86</v>
      </c>
      <c r="AY129" s="189" t="s">
        <v>136</v>
      </c>
    </row>
    <row r="130" spans="1:65" s="2" customFormat="1" ht="16.5" customHeight="1">
      <c r="A130" s="33"/>
      <c r="B130" s="162"/>
      <c r="C130" s="163" t="s">
        <v>154</v>
      </c>
      <c r="D130" s="163" t="s">
        <v>138</v>
      </c>
      <c r="E130" s="164" t="s">
        <v>1882</v>
      </c>
      <c r="F130" s="165" t="s">
        <v>1883</v>
      </c>
      <c r="G130" s="166" t="s">
        <v>1656</v>
      </c>
      <c r="H130" s="167">
        <v>1</v>
      </c>
      <c r="I130" s="168"/>
      <c r="J130" s="169">
        <f>ROUND(I130*H130,2)</f>
        <v>0</v>
      </c>
      <c r="K130" s="170"/>
      <c r="L130" s="34"/>
      <c r="M130" s="171" t="s">
        <v>1</v>
      </c>
      <c r="N130" s="172" t="s">
        <v>43</v>
      </c>
      <c r="O130" s="59"/>
      <c r="P130" s="173">
        <f>O130*H130</f>
        <v>0</v>
      </c>
      <c r="Q130" s="173">
        <v>0</v>
      </c>
      <c r="R130" s="173">
        <f>Q130*H130</f>
        <v>0</v>
      </c>
      <c r="S130" s="173">
        <v>0</v>
      </c>
      <c r="T130" s="174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5" t="s">
        <v>1876</v>
      </c>
      <c r="AT130" s="175" t="s">
        <v>138</v>
      </c>
      <c r="AU130" s="175" t="s">
        <v>89</v>
      </c>
      <c r="AY130" s="18" t="s">
        <v>136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8" t="s">
        <v>86</v>
      </c>
      <c r="BK130" s="176">
        <f>ROUND(I130*H130,2)</f>
        <v>0</v>
      </c>
      <c r="BL130" s="18" t="s">
        <v>1876</v>
      </c>
      <c r="BM130" s="175" t="s">
        <v>1884</v>
      </c>
    </row>
    <row r="131" spans="1:65" s="2" customFormat="1" ht="10.199999999999999">
      <c r="A131" s="33"/>
      <c r="B131" s="34"/>
      <c r="C131" s="33"/>
      <c r="D131" s="177" t="s">
        <v>144</v>
      </c>
      <c r="E131" s="33"/>
      <c r="F131" s="178" t="s">
        <v>1883</v>
      </c>
      <c r="G131" s="33"/>
      <c r="H131" s="33"/>
      <c r="I131" s="97"/>
      <c r="J131" s="33"/>
      <c r="K131" s="33"/>
      <c r="L131" s="34"/>
      <c r="M131" s="179"/>
      <c r="N131" s="180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144</v>
      </c>
      <c r="AU131" s="18" t="s">
        <v>89</v>
      </c>
    </row>
    <row r="132" spans="1:65" s="14" customFormat="1" ht="10.199999999999999">
      <c r="B132" s="188"/>
      <c r="D132" s="177" t="s">
        <v>146</v>
      </c>
      <c r="E132" s="189" t="s">
        <v>1</v>
      </c>
      <c r="F132" s="190" t="s">
        <v>608</v>
      </c>
      <c r="H132" s="191">
        <v>1</v>
      </c>
      <c r="I132" s="192"/>
      <c r="L132" s="188"/>
      <c r="M132" s="193"/>
      <c r="N132" s="194"/>
      <c r="O132" s="194"/>
      <c r="P132" s="194"/>
      <c r="Q132" s="194"/>
      <c r="R132" s="194"/>
      <c r="S132" s="194"/>
      <c r="T132" s="195"/>
      <c r="AT132" s="189" t="s">
        <v>146</v>
      </c>
      <c r="AU132" s="189" t="s">
        <v>89</v>
      </c>
      <c r="AV132" s="14" t="s">
        <v>89</v>
      </c>
      <c r="AW132" s="14" t="s">
        <v>33</v>
      </c>
      <c r="AX132" s="14" t="s">
        <v>86</v>
      </c>
      <c r="AY132" s="189" t="s">
        <v>136</v>
      </c>
    </row>
    <row r="133" spans="1:65" s="2" customFormat="1" ht="16.5" customHeight="1">
      <c r="A133" s="33"/>
      <c r="B133" s="162"/>
      <c r="C133" s="163" t="s">
        <v>142</v>
      </c>
      <c r="D133" s="163" t="s">
        <v>138</v>
      </c>
      <c r="E133" s="164" t="s">
        <v>1885</v>
      </c>
      <c r="F133" s="165" t="s">
        <v>1886</v>
      </c>
      <c r="G133" s="166" t="s">
        <v>1656</v>
      </c>
      <c r="H133" s="167">
        <v>1</v>
      </c>
      <c r="I133" s="168"/>
      <c r="J133" s="169">
        <f>ROUND(I133*H133,2)</f>
        <v>0</v>
      </c>
      <c r="K133" s="170"/>
      <c r="L133" s="34"/>
      <c r="M133" s="171" t="s">
        <v>1</v>
      </c>
      <c r="N133" s="172" t="s">
        <v>43</v>
      </c>
      <c r="O133" s="59"/>
      <c r="P133" s="173">
        <f>O133*H133</f>
        <v>0</v>
      </c>
      <c r="Q133" s="173">
        <v>0</v>
      </c>
      <c r="R133" s="173">
        <f>Q133*H133</f>
        <v>0</v>
      </c>
      <c r="S133" s="173">
        <v>0</v>
      </c>
      <c r="T133" s="17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5" t="s">
        <v>1876</v>
      </c>
      <c r="AT133" s="175" t="s">
        <v>138</v>
      </c>
      <c r="AU133" s="175" t="s">
        <v>89</v>
      </c>
      <c r="AY133" s="18" t="s">
        <v>136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8" t="s">
        <v>86</v>
      </c>
      <c r="BK133" s="176">
        <f>ROUND(I133*H133,2)</f>
        <v>0</v>
      </c>
      <c r="BL133" s="18" t="s">
        <v>1876</v>
      </c>
      <c r="BM133" s="175" t="s">
        <v>1887</v>
      </c>
    </row>
    <row r="134" spans="1:65" s="2" customFormat="1" ht="10.199999999999999">
      <c r="A134" s="33"/>
      <c r="B134" s="34"/>
      <c r="C134" s="33"/>
      <c r="D134" s="177" t="s">
        <v>144</v>
      </c>
      <c r="E134" s="33"/>
      <c r="F134" s="178" t="s">
        <v>1888</v>
      </c>
      <c r="G134" s="33"/>
      <c r="H134" s="33"/>
      <c r="I134" s="97"/>
      <c r="J134" s="33"/>
      <c r="K134" s="33"/>
      <c r="L134" s="34"/>
      <c r="M134" s="179"/>
      <c r="N134" s="180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144</v>
      </c>
      <c r="AU134" s="18" t="s">
        <v>89</v>
      </c>
    </row>
    <row r="135" spans="1:65" s="14" customFormat="1" ht="10.199999999999999">
      <c r="B135" s="188"/>
      <c r="D135" s="177" t="s">
        <v>146</v>
      </c>
      <c r="E135" s="189" t="s">
        <v>1</v>
      </c>
      <c r="F135" s="190" t="s">
        <v>608</v>
      </c>
      <c r="H135" s="191">
        <v>1</v>
      </c>
      <c r="I135" s="192"/>
      <c r="L135" s="188"/>
      <c r="M135" s="193"/>
      <c r="N135" s="194"/>
      <c r="O135" s="194"/>
      <c r="P135" s="194"/>
      <c r="Q135" s="194"/>
      <c r="R135" s="194"/>
      <c r="S135" s="194"/>
      <c r="T135" s="195"/>
      <c r="AT135" s="189" t="s">
        <v>146</v>
      </c>
      <c r="AU135" s="189" t="s">
        <v>89</v>
      </c>
      <c r="AV135" s="14" t="s">
        <v>89</v>
      </c>
      <c r="AW135" s="14" t="s">
        <v>33</v>
      </c>
      <c r="AX135" s="14" t="s">
        <v>86</v>
      </c>
      <c r="AY135" s="189" t="s">
        <v>136</v>
      </c>
    </row>
    <row r="136" spans="1:65" s="12" customFormat="1" ht="22.8" customHeight="1">
      <c r="B136" s="149"/>
      <c r="D136" s="150" t="s">
        <v>77</v>
      </c>
      <c r="E136" s="160" t="s">
        <v>1889</v>
      </c>
      <c r="F136" s="160" t="s">
        <v>1890</v>
      </c>
      <c r="I136" s="152"/>
      <c r="J136" s="161">
        <f>BK136</f>
        <v>0</v>
      </c>
      <c r="L136" s="149"/>
      <c r="M136" s="154"/>
      <c r="N136" s="155"/>
      <c r="O136" s="155"/>
      <c r="P136" s="156">
        <f>SUM(P137:P148)</f>
        <v>0</v>
      </c>
      <c r="Q136" s="155"/>
      <c r="R136" s="156">
        <f>SUM(R137:R148)</f>
        <v>0</v>
      </c>
      <c r="S136" s="155"/>
      <c r="T136" s="157">
        <f>SUM(T137:T148)</f>
        <v>0</v>
      </c>
      <c r="AR136" s="150" t="s">
        <v>167</v>
      </c>
      <c r="AT136" s="158" t="s">
        <v>77</v>
      </c>
      <c r="AU136" s="158" t="s">
        <v>86</v>
      </c>
      <c r="AY136" s="150" t="s">
        <v>136</v>
      </c>
      <c r="BK136" s="159">
        <f>SUM(BK137:BK148)</f>
        <v>0</v>
      </c>
    </row>
    <row r="137" spans="1:65" s="2" customFormat="1" ht="16.5" customHeight="1">
      <c r="A137" s="33"/>
      <c r="B137" s="162"/>
      <c r="C137" s="163" t="s">
        <v>167</v>
      </c>
      <c r="D137" s="163" t="s">
        <v>138</v>
      </c>
      <c r="E137" s="164" t="s">
        <v>1891</v>
      </c>
      <c r="F137" s="165" t="s">
        <v>1892</v>
      </c>
      <c r="G137" s="166" t="s">
        <v>1656</v>
      </c>
      <c r="H137" s="167">
        <v>1</v>
      </c>
      <c r="I137" s="168"/>
      <c r="J137" s="169">
        <f>ROUND(I137*H137,2)</f>
        <v>0</v>
      </c>
      <c r="K137" s="170"/>
      <c r="L137" s="34"/>
      <c r="M137" s="171" t="s">
        <v>1</v>
      </c>
      <c r="N137" s="172" t="s">
        <v>43</v>
      </c>
      <c r="O137" s="59"/>
      <c r="P137" s="173">
        <f>O137*H137</f>
        <v>0</v>
      </c>
      <c r="Q137" s="173">
        <v>0</v>
      </c>
      <c r="R137" s="173">
        <f>Q137*H137</f>
        <v>0</v>
      </c>
      <c r="S137" s="173">
        <v>0</v>
      </c>
      <c r="T137" s="17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5" t="s">
        <v>1876</v>
      </c>
      <c r="AT137" s="175" t="s">
        <v>138</v>
      </c>
      <c r="AU137" s="175" t="s">
        <v>89</v>
      </c>
      <c r="AY137" s="18" t="s">
        <v>136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8" t="s">
        <v>86</v>
      </c>
      <c r="BK137" s="176">
        <f>ROUND(I137*H137,2)</f>
        <v>0</v>
      </c>
      <c r="BL137" s="18" t="s">
        <v>1876</v>
      </c>
      <c r="BM137" s="175" t="s">
        <v>1893</v>
      </c>
    </row>
    <row r="138" spans="1:65" s="2" customFormat="1" ht="10.199999999999999">
      <c r="A138" s="33"/>
      <c r="B138" s="34"/>
      <c r="C138" s="33"/>
      <c r="D138" s="177" t="s">
        <v>144</v>
      </c>
      <c r="E138" s="33"/>
      <c r="F138" s="178" t="s">
        <v>1892</v>
      </c>
      <c r="G138" s="33"/>
      <c r="H138" s="33"/>
      <c r="I138" s="97"/>
      <c r="J138" s="33"/>
      <c r="K138" s="33"/>
      <c r="L138" s="34"/>
      <c r="M138" s="179"/>
      <c r="N138" s="180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144</v>
      </c>
      <c r="AU138" s="18" t="s">
        <v>89</v>
      </c>
    </row>
    <row r="139" spans="1:65" s="14" customFormat="1" ht="10.199999999999999">
      <c r="B139" s="188"/>
      <c r="D139" s="177" t="s">
        <v>146</v>
      </c>
      <c r="E139" s="189" t="s">
        <v>1</v>
      </c>
      <c r="F139" s="190" t="s">
        <v>608</v>
      </c>
      <c r="H139" s="191">
        <v>1</v>
      </c>
      <c r="I139" s="192"/>
      <c r="L139" s="188"/>
      <c r="M139" s="193"/>
      <c r="N139" s="194"/>
      <c r="O139" s="194"/>
      <c r="P139" s="194"/>
      <c r="Q139" s="194"/>
      <c r="R139" s="194"/>
      <c r="S139" s="194"/>
      <c r="T139" s="195"/>
      <c r="AT139" s="189" t="s">
        <v>146</v>
      </c>
      <c r="AU139" s="189" t="s">
        <v>89</v>
      </c>
      <c r="AV139" s="14" t="s">
        <v>89</v>
      </c>
      <c r="AW139" s="14" t="s">
        <v>33</v>
      </c>
      <c r="AX139" s="14" t="s">
        <v>86</v>
      </c>
      <c r="AY139" s="189" t="s">
        <v>136</v>
      </c>
    </row>
    <row r="140" spans="1:65" s="2" customFormat="1" ht="16.5" customHeight="1">
      <c r="A140" s="33"/>
      <c r="B140" s="162"/>
      <c r="C140" s="163" t="s">
        <v>191</v>
      </c>
      <c r="D140" s="163" t="s">
        <v>138</v>
      </c>
      <c r="E140" s="164" t="s">
        <v>1894</v>
      </c>
      <c r="F140" s="165" t="s">
        <v>1895</v>
      </c>
      <c r="G140" s="166" t="s">
        <v>1656</v>
      </c>
      <c r="H140" s="167">
        <v>1</v>
      </c>
      <c r="I140" s="168"/>
      <c r="J140" s="169">
        <f>ROUND(I140*H140,2)</f>
        <v>0</v>
      </c>
      <c r="K140" s="170"/>
      <c r="L140" s="34"/>
      <c r="M140" s="171" t="s">
        <v>1</v>
      </c>
      <c r="N140" s="172" t="s">
        <v>43</v>
      </c>
      <c r="O140" s="59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5" t="s">
        <v>1876</v>
      </c>
      <c r="AT140" s="175" t="s">
        <v>138</v>
      </c>
      <c r="AU140" s="175" t="s">
        <v>89</v>
      </c>
      <c r="AY140" s="18" t="s">
        <v>136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8" t="s">
        <v>86</v>
      </c>
      <c r="BK140" s="176">
        <f>ROUND(I140*H140,2)</f>
        <v>0</v>
      </c>
      <c r="BL140" s="18" t="s">
        <v>1876</v>
      </c>
      <c r="BM140" s="175" t="s">
        <v>1896</v>
      </c>
    </row>
    <row r="141" spans="1:65" s="2" customFormat="1" ht="10.199999999999999">
      <c r="A141" s="33"/>
      <c r="B141" s="34"/>
      <c r="C141" s="33"/>
      <c r="D141" s="177" t="s">
        <v>144</v>
      </c>
      <c r="E141" s="33"/>
      <c r="F141" s="178" t="s">
        <v>1895</v>
      </c>
      <c r="G141" s="33"/>
      <c r="H141" s="33"/>
      <c r="I141" s="97"/>
      <c r="J141" s="33"/>
      <c r="K141" s="33"/>
      <c r="L141" s="34"/>
      <c r="M141" s="179"/>
      <c r="N141" s="180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144</v>
      </c>
      <c r="AU141" s="18" t="s">
        <v>89</v>
      </c>
    </row>
    <row r="142" spans="1:65" s="14" customFormat="1" ht="10.199999999999999">
      <c r="B142" s="188"/>
      <c r="D142" s="177" t="s">
        <v>146</v>
      </c>
      <c r="E142" s="189" t="s">
        <v>1</v>
      </c>
      <c r="F142" s="190" t="s">
        <v>608</v>
      </c>
      <c r="H142" s="191">
        <v>1</v>
      </c>
      <c r="I142" s="192"/>
      <c r="L142" s="188"/>
      <c r="M142" s="193"/>
      <c r="N142" s="194"/>
      <c r="O142" s="194"/>
      <c r="P142" s="194"/>
      <c r="Q142" s="194"/>
      <c r="R142" s="194"/>
      <c r="S142" s="194"/>
      <c r="T142" s="195"/>
      <c r="AT142" s="189" t="s">
        <v>146</v>
      </c>
      <c r="AU142" s="189" t="s">
        <v>89</v>
      </c>
      <c r="AV142" s="14" t="s">
        <v>89</v>
      </c>
      <c r="AW142" s="14" t="s">
        <v>33</v>
      </c>
      <c r="AX142" s="14" t="s">
        <v>86</v>
      </c>
      <c r="AY142" s="189" t="s">
        <v>136</v>
      </c>
    </row>
    <row r="143" spans="1:65" s="2" customFormat="1" ht="16.5" customHeight="1">
      <c r="A143" s="33"/>
      <c r="B143" s="162"/>
      <c r="C143" s="163" t="s">
        <v>197</v>
      </c>
      <c r="D143" s="163" t="s">
        <v>138</v>
      </c>
      <c r="E143" s="164" t="s">
        <v>1897</v>
      </c>
      <c r="F143" s="165" t="s">
        <v>1898</v>
      </c>
      <c r="G143" s="166" t="s">
        <v>1656</v>
      </c>
      <c r="H143" s="167">
        <v>1</v>
      </c>
      <c r="I143" s="168"/>
      <c r="J143" s="169">
        <f>ROUND(I143*H143,2)</f>
        <v>0</v>
      </c>
      <c r="K143" s="170"/>
      <c r="L143" s="34"/>
      <c r="M143" s="171" t="s">
        <v>1</v>
      </c>
      <c r="N143" s="172" t="s">
        <v>43</v>
      </c>
      <c r="O143" s="59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5" t="s">
        <v>1876</v>
      </c>
      <c r="AT143" s="175" t="s">
        <v>138</v>
      </c>
      <c r="AU143" s="175" t="s">
        <v>89</v>
      </c>
      <c r="AY143" s="18" t="s">
        <v>136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8" t="s">
        <v>86</v>
      </c>
      <c r="BK143" s="176">
        <f>ROUND(I143*H143,2)</f>
        <v>0</v>
      </c>
      <c r="BL143" s="18" t="s">
        <v>1876</v>
      </c>
      <c r="BM143" s="175" t="s">
        <v>1899</v>
      </c>
    </row>
    <row r="144" spans="1:65" s="2" customFormat="1" ht="10.199999999999999">
      <c r="A144" s="33"/>
      <c r="B144" s="34"/>
      <c r="C144" s="33"/>
      <c r="D144" s="177" t="s">
        <v>144</v>
      </c>
      <c r="E144" s="33"/>
      <c r="F144" s="178" t="s">
        <v>1898</v>
      </c>
      <c r="G144" s="33"/>
      <c r="H144" s="33"/>
      <c r="I144" s="97"/>
      <c r="J144" s="33"/>
      <c r="K144" s="33"/>
      <c r="L144" s="34"/>
      <c r="M144" s="179"/>
      <c r="N144" s="180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144</v>
      </c>
      <c r="AU144" s="18" t="s">
        <v>89</v>
      </c>
    </row>
    <row r="145" spans="1:65" s="14" customFormat="1" ht="10.199999999999999">
      <c r="B145" s="188"/>
      <c r="D145" s="177" t="s">
        <v>146</v>
      </c>
      <c r="E145" s="189" t="s">
        <v>1</v>
      </c>
      <c r="F145" s="190" t="s">
        <v>608</v>
      </c>
      <c r="H145" s="191">
        <v>1</v>
      </c>
      <c r="I145" s="192"/>
      <c r="L145" s="188"/>
      <c r="M145" s="193"/>
      <c r="N145" s="194"/>
      <c r="O145" s="194"/>
      <c r="P145" s="194"/>
      <c r="Q145" s="194"/>
      <c r="R145" s="194"/>
      <c r="S145" s="194"/>
      <c r="T145" s="195"/>
      <c r="AT145" s="189" t="s">
        <v>146</v>
      </c>
      <c r="AU145" s="189" t="s">
        <v>89</v>
      </c>
      <c r="AV145" s="14" t="s">
        <v>89</v>
      </c>
      <c r="AW145" s="14" t="s">
        <v>33</v>
      </c>
      <c r="AX145" s="14" t="s">
        <v>86</v>
      </c>
      <c r="AY145" s="189" t="s">
        <v>136</v>
      </c>
    </row>
    <row r="146" spans="1:65" s="2" customFormat="1" ht="16.5" customHeight="1">
      <c r="A146" s="33"/>
      <c r="B146" s="162"/>
      <c r="C146" s="163" t="s">
        <v>204</v>
      </c>
      <c r="D146" s="163" t="s">
        <v>138</v>
      </c>
      <c r="E146" s="164" t="s">
        <v>1900</v>
      </c>
      <c r="F146" s="165" t="s">
        <v>1901</v>
      </c>
      <c r="G146" s="166" t="s">
        <v>1656</v>
      </c>
      <c r="H146" s="167">
        <v>1</v>
      </c>
      <c r="I146" s="168"/>
      <c r="J146" s="169">
        <f>ROUND(I146*H146,2)</f>
        <v>0</v>
      </c>
      <c r="K146" s="170"/>
      <c r="L146" s="34"/>
      <c r="M146" s="171" t="s">
        <v>1</v>
      </c>
      <c r="N146" s="172" t="s">
        <v>43</v>
      </c>
      <c r="O146" s="59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5" t="s">
        <v>1876</v>
      </c>
      <c r="AT146" s="175" t="s">
        <v>138</v>
      </c>
      <c r="AU146" s="175" t="s">
        <v>89</v>
      </c>
      <c r="AY146" s="18" t="s">
        <v>136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8" t="s">
        <v>86</v>
      </c>
      <c r="BK146" s="176">
        <f>ROUND(I146*H146,2)</f>
        <v>0</v>
      </c>
      <c r="BL146" s="18" t="s">
        <v>1876</v>
      </c>
      <c r="BM146" s="175" t="s">
        <v>1902</v>
      </c>
    </row>
    <row r="147" spans="1:65" s="2" customFormat="1" ht="10.199999999999999">
      <c r="A147" s="33"/>
      <c r="B147" s="34"/>
      <c r="C147" s="33"/>
      <c r="D147" s="177" t="s">
        <v>144</v>
      </c>
      <c r="E147" s="33"/>
      <c r="F147" s="178" t="s">
        <v>1901</v>
      </c>
      <c r="G147" s="33"/>
      <c r="H147" s="33"/>
      <c r="I147" s="97"/>
      <c r="J147" s="33"/>
      <c r="K147" s="33"/>
      <c r="L147" s="34"/>
      <c r="M147" s="179"/>
      <c r="N147" s="180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144</v>
      </c>
      <c r="AU147" s="18" t="s">
        <v>89</v>
      </c>
    </row>
    <row r="148" spans="1:65" s="14" customFormat="1" ht="10.199999999999999">
      <c r="B148" s="188"/>
      <c r="D148" s="177" t="s">
        <v>146</v>
      </c>
      <c r="E148" s="189" t="s">
        <v>1</v>
      </c>
      <c r="F148" s="190" t="s">
        <v>608</v>
      </c>
      <c r="H148" s="191">
        <v>1</v>
      </c>
      <c r="I148" s="192"/>
      <c r="L148" s="188"/>
      <c r="M148" s="193"/>
      <c r="N148" s="194"/>
      <c r="O148" s="194"/>
      <c r="P148" s="194"/>
      <c r="Q148" s="194"/>
      <c r="R148" s="194"/>
      <c r="S148" s="194"/>
      <c r="T148" s="195"/>
      <c r="AT148" s="189" t="s">
        <v>146</v>
      </c>
      <c r="AU148" s="189" t="s">
        <v>89</v>
      </c>
      <c r="AV148" s="14" t="s">
        <v>89</v>
      </c>
      <c r="AW148" s="14" t="s">
        <v>33</v>
      </c>
      <c r="AX148" s="14" t="s">
        <v>86</v>
      </c>
      <c r="AY148" s="189" t="s">
        <v>136</v>
      </c>
    </row>
    <row r="149" spans="1:65" s="12" customFormat="1" ht="22.8" customHeight="1">
      <c r="B149" s="149"/>
      <c r="D149" s="150" t="s">
        <v>77</v>
      </c>
      <c r="E149" s="160" t="s">
        <v>1903</v>
      </c>
      <c r="F149" s="160" t="s">
        <v>1904</v>
      </c>
      <c r="I149" s="152"/>
      <c r="J149" s="161">
        <f>BK149</f>
        <v>0</v>
      </c>
      <c r="L149" s="149"/>
      <c r="M149" s="154"/>
      <c r="N149" s="155"/>
      <c r="O149" s="155"/>
      <c r="P149" s="156">
        <f>SUM(P150:P167)</f>
        <v>0</v>
      </c>
      <c r="Q149" s="155"/>
      <c r="R149" s="156">
        <f>SUM(R150:R167)</f>
        <v>0</v>
      </c>
      <c r="S149" s="155"/>
      <c r="T149" s="157">
        <f>SUM(T150:T167)</f>
        <v>0</v>
      </c>
      <c r="AR149" s="150" t="s">
        <v>167</v>
      </c>
      <c r="AT149" s="158" t="s">
        <v>77</v>
      </c>
      <c r="AU149" s="158" t="s">
        <v>86</v>
      </c>
      <c r="AY149" s="150" t="s">
        <v>136</v>
      </c>
      <c r="BK149" s="159">
        <f>SUM(BK150:BK167)</f>
        <v>0</v>
      </c>
    </row>
    <row r="150" spans="1:65" s="2" customFormat="1" ht="16.5" customHeight="1">
      <c r="A150" s="33"/>
      <c r="B150" s="162"/>
      <c r="C150" s="163" t="s">
        <v>212</v>
      </c>
      <c r="D150" s="163" t="s">
        <v>138</v>
      </c>
      <c r="E150" s="164" t="s">
        <v>1905</v>
      </c>
      <c r="F150" s="165" t="s">
        <v>1906</v>
      </c>
      <c r="G150" s="166" t="s">
        <v>1656</v>
      </c>
      <c r="H150" s="167">
        <v>1</v>
      </c>
      <c r="I150" s="168"/>
      <c r="J150" s="169">
        <f>ROUND(I150*H150,2)</f>
        <v>0</v>
      </c>
      <c r="K150" s="170"/>
      <c r="L150" s="34"/>
      <c r="M150" s="171" t="s">
        <v>1</v>
      </c>
      <c r="N150" s="172" t="s">
        <v>43</v>
      </c>
      <c r="O150" s="59"/>
      <c r="P150" s="173">
        <f>O150*H150</f>
        <v>0</v>
      </c>
      <c r="Q150" s="173">
        <v>0</v>
      </c>
      <c r="R150" s="173">
        <f>Q150*H150</f>
        <v>0</v>
      </c>
      <c r="S150" s="173">
        <v>0</v>
      </c>
      <c r="T150" s="17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5" t="s">
        <v>1876</v>
      </c>
      <c r="AT150" s="175" t="s">
        <v>138</v>
      </c>
      <c r="AU150" s="175" t="s">
        <v>89</v>
      </c>
      <c r="AY150" s="18" t="s">
        <v>136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8" t="s">
        <v>86</v>
      </c>
      <c r="BK150" s="176">
        <f>ROUND(I150*H150,2)</f>
        <v>0</v>
      </c>
      <c r="BL150" s="18" t="s">
        <v>1876</v>
      </c>
      <c r="BM150" s="175" t="s">
        <v>1907</v>
      </c>
    </row>
    <row r="151" spans="1:65" s="2" customFormat="1" ht="10.199999999999999">
      <c r="A151" s="33"/>
      <c r="B151" s="34"/>
      <c r="C151" s="33"/>
      <c r="D151" s="177" t="s">
        <v>144</v>
      </c>
      <c r="E151" s="33"/>
      <c r="F151" s="178" t="s">
        <v>1906</v>
      </c>
      <c r="G151" s="33"/>
      <c r="H151" s="33"/>
      <c r="I151" s="97"/>
      <c r="J151" s="33"/>
      <c r="K151" s="33"/>
      <c r="L151" s="34"/>
      <c r="M151" s="179"/>
      <c r="N151" s="180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144</v>
      </c>
      <c r="AU151" s="18" t="s">
        <v>89</v>
      </c>
    </row>
    <row r="152" spans="1:65" s="14" customFormat="1" ht="10.199999999999999">
      <c r="B152" s="188"/>
      <c r="D152" s="177" t="s">
        <v>146</v>
      </c>
      <c r="E152" s="189" t="s">
        <v>1</v>
      </c>
      <c r="F152" s="190" t="s">
        <v>608</v>
      </c>
      <c r="H152" s="191">
        <v>1</v>
      </c>
      <c r="I152" s="192"/>
      <c r="L152" s="188"/>
      <c r="M152" s="193"/>
      <c r="N152" s="194"/>
      <c r="O152" s="194"/>
      <c r="P152" s="194"/>
      <c r="Q152" s="194"/>
      <c r="R152" s="194"/>
      <c r="S152" s="194"/>
      <c r="T152" s="195"/>
      <c r="AT152" s="189" t="s">
        <v>146</v>
      </c>
      <c r="AU152" s="189" t="s">
        <v>89</v>
      </c>
      <c r="AV152" s="14" t="s">
        <v>89</v>
      </c>
      <c r="AW152" s="14" t="s">
        <v>33</v>
      </c>
      <c r="AX152" s="14" t="s">
        <v>86</v>
      </c>
      <c r="AY152" s="189" t="s">
        <v>136</v>
      </c>
    </row>
    <row r="153" spans="1:65" s="2" customFormat="1" ht="16.5" customHeight="1">
      <c r="A153" s="33"/>
      <c r="B153" s="162"/>
      <c r="C153" s="163" t="s">
        <v>219</v>
      </c>
      <c r="D153" s="163" t="s">
        <v>138</v>
      </c>
      <c r="E153" s="164" t="s">
        <v>1908</v>
      </c>
      <c r="F153" s="165" t="s">
        <v>1909</v>
      </c>
      <c r="G153" s="166" t="s">
        <v>1656</v>
      </c>
      <c r="H153" s="167">
        <v>1</v>
      </c>
      <c r="I153" s="168"/>
      <c r="J153" s="169">
        <f>ROUND(I153*H153,2)</f>
        <v>0</v>
      </c>
      <c r="K153" s="170"/>
      <c r="L153" s="34"/>
      <c r="M153" s="171" t="s">
        <v>1</v>
      </c>
      <c r="N153" s="172" t="s">
        <v>43</v>
      </c>
      <c r="O153" s="59"/>
      <c r="P153" s="173">
        <f>O153*H153</f>
        <v>0</v>
      </c>
      <c r="Q153" s="173">
        <v>0</v>
      </c>
      <c r="R153" s="173">
        <f>Q153*H153</f>
        <v>0</v>
      </c>
      <c r="S153" s="173">
        <v>0</v>
      </c>
      <c r="T153" s="17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5" t="s">
        <v>1876</v>
      </c>
      <c r="AT153" s="175" t="s">
        <v>138</v>
      </c>
      <c r="AU153" s="175" t="s">
        <v>89</v>
      </c>
      <c r="AY153" s="18" t="s">
        <v>136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8" t="s">
        <v>86</v>
      </c>
      <c r="BK153" s="176">
        <f>ROUND(I153*H153,2)</f>
        <v>0</v>
      </c>
      <c r="BL153" s="18" t="s">
        <v>1876</v>
      </c>
      <c r="BM153" s="175" t="s">
        <v>1910</v>
      </c>
    </row>
    <row r="154" spans="1:65" s="2" customFormat="1" ht="10.199999999999999">
      <c r="A154" s="33"/>
      <c r="B154" s="34"/>
      <c r="C154" s="33"/>
      <c r="D154" s="177" t="s">
        <v>144</v>
      </c>
      <c r="E154" s="33"/>
      <c r="F154" s="178" t="s">
        <v>1909</v>
      </c>
      <c r="G154" s="33"/>
      <c r="H154" s="33"/>
      <c r="I154" s="97"/>
      <c r="J154" s="33"/>
      <c r="K154" s="33"/>
      <c r="L154" s="34"/>
      <c r="M154" s="179"/>
      <c r="N154" s="180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144</v>
      </c>
      <c r="AU154" s="18" t="s">
        <v>89</v>
      </c>
    </row>
    <row r="155" spans="1:65" s="14" customFormat="1" ht="10.199999999999999">
      <c r="B155" s="188"/>
      <c r="D155" s="177" t="s">
        <v>146</v>
      </c>
      <c r="E155" s="189" t="s">
        <v>1</v>
      </c>
      <c r="F155" s="190" t="s">
        <v>608</v>
      </c>
      <c r="H155" s="191">
        <v>1</v>
      </c>
      <c r="I155" s="192"/>
      <c r="L155" s="188"/>
      <c r="M155" s="193"/>
      <c r="N155" s="194"/>
      <c r="O155" s="194"/>
      <c r="P155" s="194"/>
      <c r="Q155" s="194"/>
      <c r="R155" s="194"/>
      <c r="S155" s="194"/>
      <c r="T155" s="195"/>
      <c r="AT155" s="189" t="s">
        <v>146</v>
      </c>
      <c r="AU155" s="189" t="s">
        <v>89</v>
      </c>
      <c r="AV155" s="14" t="s">
        <v>89</v>
      </c>
      <c r="AW155" s="14" t="s">
        <v>33</v>
      </c>
      <c r="AX155" s="14" t="s">
        <v>86</v>
      </c>
      <c r="AY155" s="189" t="s">
        <v>136</v>
      </c>
    </row>
    <row r="156" spans="1:65" s="2" customFormat="1" ht="16.5" customHeight="1">
      <c r="A156" s="33"/>
      <c r="B156" s="162"/>
      <c r="C156" s="163" t="s">
        <v>224</v>
      </c>
      <c r="D156" s="163" t="s">
        <v>138</v>
      </c>
      <c r="E156" s="164" t="s">
        <v>1911</v>
      </c>
      <c r="F156" s="165" t="s">
        <v>1912</v>
      </c>
      <c r="G156" s="166" t="s">
        <v>1656</v>
      </c>
      <c r="H156" s="167">
        <v>1</v>
      </c>
      <c r="I156" s="168"/>
      <c r="J156" s="169">
        <f>ROUND(I156*H156,2)</f>
        <v>0</v>
      </c>
      <c r="K156" s="170"/>
      <c r="L156" s="34"/>
      <c r="M156" s="171" t="s">
        <v>1</v>
      </c>
      <c r="N156" s="172" t="s">
        <v>43</v>
      </c>
      <c r="O156" s="59"/>
      <c r="P156" s="173">
        <f>O156*H156</f>
        <v>0</v>
      </c>
      <c r="Q156" s="173">
        <v>0</v>
      </c>
      <c r="R156" s="173">
        <f>Q156*H156</f>
        <v>0</v>
      </c>
      <c r="S156" s="173">
        <v>0</v>
      </c>
      <c r="T156" s="174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5" t="s">
        <v>1876</v>
      </c>
      <c r="AT156" s="175" t="s">
        <v>138</v>
      </c>
      <c r="AU156" s="175" t="s">
        <v>89</v>
      </c>
      <c r="AY156" s="18" t="s">
        <v>136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18" t="s">
        <v>86</v>
      </c>
      <c r="BK156" s="176">
        <f>ROUND(I156*H156,2)</f>
        <v>0</v>
      </c>
      <c r="BL156" s="18" t="s">
        <v>1876</v>
      </c>
      <c r="BM156" s="175" t="s">
        <v>1913</v>
      </c>
    </row>
    <row r="157" spans="1:65" s="2" customFormat="1" ht="10.199999999999999">
      <c r="A157" s="33"/>
      <c r="B157" s="34"/>
      <c r="C157" s="33"/>
      <c r="D157" s="177" t="s">
        <v>144</v>
      </c>
      <c r="E157" s="33"/>
      <c r="F157" s="178" t="s">
        <v>1912</v>
      </c>
      <c r="G157" s="33"/>
      <c r="H157" s="33"/>
      <c r="I157" s="97"/>
      <c r="J157" s="33"/>
      <c r="K157" s="33"/>
      <c r="L157" s="34"/>
      <c r="M157" s="179"/>
      <c r="N157" s="180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144</v>
      </c>
      <c r="AU157" s="18" t="s">
        <v>89</v>
      </c>
    </row>
    <row r="158" spans="1:65" s="14" customFormat="1" ht="10.199999999999999">
      <c r="B158" s="188"/>
      <c r="D158" s="177" t="s">
        <v>146</v>
      </c>
      <c r="E158" s="189" t="s">
        <v>1</v>
      </c>
      <c r="F158" s="190" t="s">
        <v>608</v>
      </c>
      <c r="H158" s="191">
        <v>1</v>
      </c>
      <c r="I158" s="192"/>
      <c r="L158" s="188"/>
      <c r="M158" s="193"/>
      <c r="N158" s="194"/>
      <c r="O158" s="194"/>
      <c r="P158" s="194"/>
      <c r="Q158" s="194"/>
      <c r="R158" s="194"/>
      <c r="S158" s="194"/>
      <c r="T158" s="195"/>
      <c r="AT158" s="189" t="s">
        <v>146</v>
      </c>
      <c r="AU158" s="189" t="s">
        <v>89</v>
      </c>
      <c r="AV158" s="14" t="s">
        <v>89</v>
      </c>
      <c r="AW158" s="14" t="s">
        <v>33</v>
      </c>
      <c r="AX158" s="14" t="s">
        <v>86</v>
      </c>
      <c r="AY158" s="189" t="s">
        <v>136</v>
      </c>
    </row>
    <row r="159" spans="1:65" s="2" customFormat="1" ht="16.5" customHeight="1">
      <c r="A159" s="33"/>
      <c r="B159" s="162"/>
      <c r="C159" s="163" t="s">
        <v>230</v>
      </c>
      <c r="D159" s="163" t="s">
        <v>138</v>
      </c>
      <c r="E159" s="164" t="s">
        <v>1914</v>
      </c>
      <c r="F159" s="165" t="s">
        <v>1915</v>
      </c>
      <c r="G159" s="166" t="s">
        <v>1656</v>
      </c>
      <c r="H159" s="167">
        <v>1</v>
      </c>
      <c r="I159" s="168"/>
      <c r="J159" s="169">
        <f>ROUND(I159*H159,2)</f>
        <v>0</v>
      </c>
      <c r="K159" s="170"/>
      <c r="L159" s="34"/>
      <c r="M159" s="171" t="s">
        <v>1</v>
      </c>
      <c r="N159" s="172" t="s">
        <v>43</v>
      </c>
      <c r="O159" s="59"/>
      <c r="P159" s="173">
        <f>O159*H159</f>
        <v>0</v>
      </c>
      <c r="Q159" s="173">
        <v>0</v>
      </c>
      <c r="R159" s="173">
        <f>Q159*H159</f>
        <v>0</v>
      </c>
      <c r="S159" s="173">
        <v>0</v>
      </c>
      <c r="T159" s="17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5" t="s">
        <v>1876</v>
      </c>
      <c r="AT159" s="175" t="s">
        <v>138</v>
      </c>
      <c r="AU159" s="175" t="s">
        <v>89</v>
      </c>
      <c r="AY159" s="18" t="s">
        <v>136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8" t="s">
        <v>86</v>
      </c>
      <c r="BK159" s="176">
        <f>ROUND(I159*H159,2)</f>
        <v>0</v>
      </c>
      <c r="BL159" s="18" t="s">
        <v>1876</v>
      </c>
      <c r="BM159" s="175" t="s">
        <v>1916</v>
      </c>
    </row>
    <row r="160" spans="1:65" s="2" customFormat="1" ht="10.199999999999999">
      <c r="A160" s="33"/>
      <c r="B160" s="34"/>
      <c r="C160" s="33"/>
      <c r="D160" s="177" t="s">
        <v>144</v>
      </c>
      <c r="E160" s="33"/>
      <c r="F160" s="178" t="s">
        <v>1915</v>
      </c>
      <c r="G160" s="33"/>
      <c r="H160" s="33"/>
      <c r="I160" s="97"/>
      <c r="J160" s="33"/>
      <c r="K160" s="33"/>
      <c r="L160" s="34"/>
      <c r="M160" s="179"/>
      <c r="N160" s="180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144</v>
      </c>
      <c r="AU160" s="18" t="s">
        <v>89</v>
      </c>
    </row>
    <row r="161" spans="1:65" s="14" customFormat="1" ht="10.199999999999999">
      <c r="B161" s="188"/>
      <c r="D161" s="177" t="s">
        <v>146</v>
      </c>
      <c r="E161" s="189" t="s">
        <v>1</v>
      </c>
      <c r="F161" s="190" t="s">
        <v>608</v>
      </c>
      <c r="H161" s="191">
        <v>1</v>
      </c>
      <c r="I161" s="192"/>
      <c r="L161" s="188"/>
      <c r="M161" s="193"/>
      <c r="N161" s="194"/>
      <c r="O161" s="194"/>
      <c r="P161" s="194"/>
      <c r="Q161" s="194"/>
      <c r="R161" s="194"/>
      <c r="S161" s="194"/>
      <c r="T161" s="195"/>
      <c r="AT161" s="189" t="s">
        <v>146</v>
      </c>
      <c r="AU161" s="189" t="s">
        <v>89</v>
      </c>
      <c r="AV161" s="14" t="s">
        <v>89</v>
      </c>
      <c r="AW161" s="14" t="s">
        <v>33</v>
      </c>
      <c r="AX161" s="14" t="s">
        <v>86</v>
      </c>
      <c r="AY161" s="189" t="s">
        <v>136</v>
      </c>
    </row>
    <row r="162" spans="1:65" s="2" customFormat="1" ht="16.5" customHeight="1">
      <c r="A162" s="33"/>
      <c r="B162" s="162"/>
      <c r="C162" s="163" t="s">
        <v>236</v>
      </c>
      <c r="D162" s="163" t="s">
        <v>138</v>
      </c>
      <c r="E162" s="164" t="s">
        <v>1917</v>
      </c>
      <c r="F162" s="165" t="s">
        <v>1918</v>
      </c>
      <c r="G162" s="166" t="s">
        <v>1656</v>
      </c>
      <c r="H162" s="167">
        <v>1</v>
      </c>
      <c r="I162" s="168"/>
      <c r="J162" s="169">
        <f>ROUND(I162*H162,2)</f>
        <v>0</v>
      </c>
      <c r="K162" s="170"/>
      <c r="L162" s="34"/>
      <c r="M162" s="171" t="s">
        <v>1</v>
      </c>
      <c r="N162" s="172" t="s">
        <v>43</v>
      </c>
      <c r="O162" s="59"/>
      <c r="P162" s="173">
        <f>O162*H162</f>
        <v>0</v>
      </c>
      <c r="Q162" s="173">
        <v>0</v>
      </c>
      <c r="R162" s="173">
        <f>Q162*H162</f>
        <v>0</v>
      </c>
      <c r="S162" s="173">
        <v>0</v>
      </c>
      <c r="T162" s="174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5" t="s">
        <v>1876</v>
      </c>
      <c r="AT162" s="175" t="s">
        <v>138</v>
      </c>
      <c r="AU162" s="175" t="s">
        <v>89</v>
      </c>
      <c r="AY162" s="18" t="s">
        <v>136</v>
      </c>
      <c r="BE162" s="176">
        <f>IF(N162="základní",J162,0)</f>
        <v>0</v>
      </c>
      <c r="BF162" s="176">
        <f>IF(N162="snížená",J162,0)</f>
        <v>0</v>
      </c>
      <c r="BG162" s="176">
        <f>IF(N162="zákl. přenesená",J162,0)</f>
        <v>0</v>
      </c>
      <c r="BH162" s="176">
        <f>IF(N162="sníž. přenesená",J162,0)</f>
        <v>0</v>
      </c>
      <c r="BI162" s="176">
        <f>IF(N162="nulová",J162,0)</f>
        <v>0</v>
      </c>
      <c r="BJ162" s="18" t="s">
        <v>86</v>
      </c>
      <c r="BK162" s="176">
        <f>ROUND(I162*H162,2)</f>
        <v>0</v>
      </c>
      <c r="BL162" s="18" t="s">
        <v>1876</v>
      </c>
      <c r="BM162" s="175" t="s">
        <v>1919</v>
      </c>
    </row>
    <row r="163" spans="1:65" s="2" customFormat="1" ht="10.199999999999999">
      <c r="A163" s="33"/>
      <c r="B163" s="34"/>
      <c r="C163" s="33"/>
      <c r="D163" s="177" t="s">
        <v>144</v>
      </c>
      <c r="E163" s="33"/>
      <c r="F163" s="178" t="s">
        <v>1918</v>
      </c>
      <c r="G163" s="33"/>
      <c r="H163" s="33"/>
      <c r="I163" s="97"/>
      <c r="J163" s="33"/>
      <c r="K163" s="33"/>
      <c r="L163" s="34"/>
      <c r="M163" s="179"/>
      <c r="N163" s="180"/>
      <c r="O163" s="59"/>
      <c r="P163" s="59"/>
      <c r="Q163" s="59"/>
      <c r="R163" s="59"/>
      <c r="S163" s="59"/>
      <c r="T163" s="60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144</v>
      </c>
      <c r="AU163" s="18" t="s">
        <v>89</v>
      </c>
    </row>
    <row r="164" spans="1:65" s="14" customFormat="1" ht="10.199999999999999">
      <c r="B164" s="188"/>
      <c r="D164" s="177" t="s">
        <v>146</v>
      </c>
      <c r="E164" s="189" t="s">
        <v>1</v>
      </c>
      <c r="F164" s="190" t="s">
        <v>608</v>
      </c>
      <c r="H164" s="191">
        <v>1</v>
      </c>
      <c r="I164" s="192"/>
      <c r="L164" s="188"/>
      <c r="M164" s="193"/>
      <c r="N164" s="194"/>
      <c r="O164" s="194"/>
      <c r="P164" s="194"/>
      <c r="Q164" s="194"/>
      <c r="R164" s="194"/>
      <c r="S164" s="194"/>
      <c r="T164" s="195"/>
      <c r="AT164" s="189" t="s">
        <v>146</v>
      </c>
      <c r="AU164" s="189" t="s">
        <v>89</v>
      </c>
      <c r="AV164" s="14" t="s">
        <v>89</v>
      </c>
      <c r="AW164" s="14" t="s">
        <v>33</v>
      </c>
      <c r="AX164" s="14" t="s">
        <v>86</v>
      </c>
      <c r="AY164" s="189" t="s">
        <v>136</v>
      </c>
    </row>
    <row r="165" spans="1:65" s="2" customFormat="1" ht="16.5" customHeight="1">
      <c r="A165" s="33"/>
      <c r="B165" s="162"/>
      <c r="C165" s="163" t="s">
        <v>242</v>
      </c>
      <c r="D165" s="163" t="s">
        <v>138</v>
      </c>
      <c r="E165" s="164" t="s">
        <v>1920</v>
      </c>
      <c r="F165" s="165" t="s">
        <v>1921</v>
      </c>
      <c r="G165" s="166" t="s">
        <v>1656</v>
      </c>
      <c r="H165" s="167">
        <v>1</v>
      </c>
      <c r="I165" s="168"/>
      <c r="J165" s="169">
        <f>ROUND(I165*H165,2)</f>
        <v>0</v>
      </c>
      <c r="K165" s="170"/>
      <c r="L165" s="34"/>
      <c r="M165" s="171" t="s">
        <v>1</v>
      </c>
      <c r="N165" s="172" t="s">
        <v>43</v>
      </c>
      <c r="O165" s="59"/>
      <c r="P165" s="173">
        <f>O165*H165</f>
        <v>0</v>
      </c>
      <c r="Q165" s="173">
        <v>0</v>
      </c>
      <c r="R165" s="173">
        <f>Q165*H165</f>
        <v>0</v>
      </c>
      <c r="S165" s="173">
        <v>0</v>
      </c>
      <c r="T165" s="174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5" t="s">
        <v>1876</v>
      </c>
      <c r="AT165" s="175" t="s">
        <v>138</v>
      </c>
      <c r="AU165" s="175" t="s">
        <v>89</v>
      </c>
      <c r="AY165" s="18" t="s">
        <v>136</v>
      </c>
      <c r="BE165" s="176">
        <f>IF(N165="základní",J165,0)</f>
        <v>0</v>
      </c>
      <c r="BF165" s="176">
        <f>IF(N165="snížená",J165,0)</f>
        <v>0</v>
      </c>
      <c r="BG165" s="176">
        <f>IF(N165="zákl. přenesená",J165,0)</f>
        <v>0</v>
      </c>
      <c r="BH165" s="176">
        <f>IF(N165="sníž. přenesená",J165,0)</f>
        <v>0</v>
      </c>
      <c r="BI165" s="176">
        <f>IF(N165="nulová",J165,0)</f>
        <v>0</v>
      </c>
      <c r="BJ165" s="18" t="s">
        <v>86</v>
      </c>
      <c r="BK165" s="176">
        <f>ROUND(I165*H165,2)</f>
        <v>0</v>
      </c>
      <c r="BL165" s="18" t="s">
        <v>1876</v>
      </c>
      <c r="BM165" s="175" t="s">
        <v>1922</v>
      </c>
    </row>
    <row r="166" spans="1:65" s="2" customFormat="1" ht="10.199999999999999">
      <c r="A166" s="33"/>
      <c r="B166" s="34"/>
      <c r="C166" s="33"/>
      <c r="D166" s="177" t="s">
        <v>144</v>
      </c>
      <c r="E166" s="33"/>
      <c r="F166" s="178" t="s">
        <v>1921</v>
      </c>
      <c r="G166" s="33"/>
      <c r="H166" s="33"/>
      <c r="I166" s="97"/>
      <c r="J166" s="33"/>
      <c r="K166" s="33"/>
      <c r="L166" s="34"/>
      <c r="M166" s="179"/>
      <c r="N166" s="180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144</v>
      </c>
      <c r="AU166" s="18" t="s">
        <v>89</v>
      </c>
    </row>
    <row r="167" spans="1:65" s="14" customFormat="1" ht="10.199999999999999">
      <c r="B167" s="188"/>
      <c r="D167" s="177" t="s">
        <v>146</v>
      </c>
      <c r="E167" s="189" t="s">
        <v>1</v>
      </c>
      <c r="F167" s="190" t="s">
        <v>608</v>
      </c>
      <c r="H167" s="191">
        <v>1</v>
      </c>
      <c r="I167" s="192"/>
      <c r="L167" s="188"/>
      <c r="M167" s="193"/>
      <c r="N167" s="194"/>
      <c r="O167" s="194"/>
      <c r="P167" s="194"/>
      <c r="Q167" s="194"/>
      <c r="R167" s="194"/>
      <c r="S167" s="194"/>
      <c r="T167" s="195"/>
      <c r="AT167" s="189" t="s">
        <v>146</v>
      </c>
      <c r="AU167" s="189" t="s">
        <v>89</v>
      </c>
      <c r="AV167" s="14" t="s">
        <v>89</v>
      </c>
      <c r="AW167" s="14" t="s">
        <v>33</v>
      </c>
      <c r="AX167" s="14" t="s">
        <v>86</v>
      </c>
      <c r="AY167" s="189" t="s">
        <v>136</v>
      </c>
    </row>
    <row r="168" spans="1:65" s="12" customFormat="1" ht="22.8" customHeight="1">
      <c r="B168" s="149"/>
      <c r="D168" s="150" t="s">
        <v>77</v>
      </c>
      <c r="E168" s="160" t="s">
        <v>1923</v>
      </c>
      <c r="F168" s="160" t="s">
        <v>1924</v>
      </c>
      <c r="I168" s="152"/>
      <c r="J168" s="161">
        <f>BK168</f>
        <v>0</v>
      </c>
      <c r="L168" s="149"/>
      <c r="M168" s="154"/>
      <c r="N168" s="155"/>
      <c r="O168" s="155"/>
      <c r="P168" s="156">
        <f>SUM(P169:P171)</f>
        <v>0</v>
      </c>
      <c r="Q168" s="155"/>
      <c r="R168" s="156">
        <f>SUM(R169:R171)</f>
        <v>0</v>
      </c>
      <c r="S168" s="155"/>
      <c r="T168" s="157">
        <f>SUM(T169:T171)</f>
        <v>0</v>
      </c>
      <c r="AR168" s="150" t="s">
        <v>167</v>
      </c>
      <c r="AT168" s="158" t="s">
        <v>77</v>
      </c>
      <c r="AU168" s="158" t="s">
        <v>86</v>
      </c>
      <c r="AY168" s="150" t="s">
        <v>136</v>
      </c>
      <c r="BK168" s="159">
        <f>SUM(BK169:BK171)</f>
        <v>0</v>
      </c>
    </row>
    <row r="169" spans="1:65" s="2" customFormat="1" ht="16.5" customHeight="1">
      <c r="A169" s="33"/>
      <c r="B169" s="162"/>
      <c r="C169" s="163" t="s">
        <v>8</v>
      </c>
      <c r="D169" s="163" t="s">
        <v>138</v>
      </c>
      <c r="E169" s="164" t="s">
        <v>1925</v>
      </c>
      <c r="F169" s="165" t="s">
        <v>1926</v>
      </c>
      <c r="G169" s="166" t="s">
        <v>1656</v>
      </c>
      <c r="H169" s="167">
        <v>1</v>
      </c>
      <c r="I169" s="168"/>
      <c r="J169" s="169">
        <f>ROUND(I169*H169,2)</f>
        <v>0</v>
      </c>
      <c r="K169" s="170"/>
      <c r="L169" s="34"/>
      <c r="M169" s="171" t="s">
        <v>1</v>
      </c>
      <c r="N169" s="172" t="s">
        <v>43</v>
      </c>
      <c r="O169" s="59"/>
      <c r="P169" s="173">
        <f>O169*H169</f>
        <v>0</v>
      </c>
      <c r="Q169" s="173">
        <v>0</v>
      </c>
      <c r="R169" s="173">
        <f>Q169*H169</f>
        <v>0</v>
      </c>
      <c r="S169" s="173">
        <v>0</v>
      </c>
      <c r="T169" s="17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5" t="s">
        <v>1876</v>
      </c>
      <c r="AT169" s="175" t="s">
        <v>138</v>
      </c>
      <c r="AU169" s="175" t="s">
        <v>89</v>
      </c>
      <c r="AY169" s="18" t="s">
        <v>136</v>
      </c>
      <c r="BE169" s="176">
        <f>IF(N169="základní",J169,0)</f>
        <v>0</v>
      </c>
      <c r="BF169" s="176">
        <f>IF(N169="snížená",J169,0)</f>
        <v>0</v>
      </c>
      <c r="BG169" s="176">
        <f>IF(N169="zákl. přenesená",J169,0)</f>
        <v>0</v>
      </c>
      <c r="BH169" s="176">
        <f>IF(N169="sníž. přenesená",J169,0)</f>
        <v>0</v>
      </c>
      <c r="BI169" s="176">
        <f>IF(N169="nulová",J169,0)</f>
        <v>0</v>
      </c>
      <c r="BJ169" s="18" t="s">
        <v>86</v>
      </c>
      <c r="BK169" s="176">
        <f>ROUND(I169*H169,2)</f>
        <v>0</v>
      </c>
      <c r="BL169" s="18" t="s">
        <v>1876</v>
      </c>
      <c r="BM169" s="175" t="s">
        <v>1927</v>
      </c>
    </row>
    <row r="170" spans="1:65" s="2" customFormat="1" ht="10.199999999999999">
      <c r="A170" s="33"/>
      <c r="B170" s="34"/>
      <c r="C170" s="33"/>
      <c r="D170" s="177" t="s">
        <v>144</v>
      </c>
      <c r="E170" s="33"/>
      <c r="F170" s="178" t="s">
        <v>1928</v>
      </c>
      <c r="G170" s="33"/>
      <c r="H170" s="33"/>
      <c r="I170" s="97"/>
      <c r="J170" s="33"/>
      <c r="K170" s="33"/>
      <c r="L170" s="34"/>
      <c r="M170" s="179"/>
      <c r="N170" s="180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144</v>
      </c>
      <c r="AU170" s="18" t="s">
        <v>89</v>
      </c>
    </row>
    <row r="171" spans="1:65" s="14" customFormat="1" ht="10.199999999999999">
      <c r="B171" s="188"/>
      <c r="D171" s="177" t="s">
        <v>146</v>
      </c>
      <c r="E171" s="189" t="s">
        <v>1</v>
      </c>
      <c r="F171" s="190" t="s">
        <v>608</v>
      </c>
      <c r="H171" s="191">
        <v>1</v>
      </c>
      <c r="I171" s="192"/>
      <c r="L171" s="188"/>
      <c r="M171" s="227"/>
      <c r="N171" s="228"/>
      <c r="O171" s="228"/>
      <c r="P171" s="228"/>
      <c r="Q171" s="228"/>
      <c r="R171" s="228"/>
      <c r="S171" s="228"/>
      <c r="T171" s="229"/>
      <c r="AT171" s="189" t="s">
        <v>146</v>
      </c>
      <c r="AU171" s="189" t="s">
        <v>89</v>
      </c>
      <c r="AV171" s="14" t="s">
        <v>89</v>
      </c>
      <c r="AW171" s="14" t="s">
        <v>33</v>
      </c>
      <c r="AX171" s="14" t="s">
        <v>86</v>
      </c>
      <c r="AY171" s="189" t="s">
        <v>136</v>
      </c>
    </row>
    <row r="172" spans="1:65" s="2" customFormat="1" ht="6.9" customHeight="1">
      <c r="A172" s="33"/>
      <c r="B172" s="48"/>
      <c r="C172" s="49"/>
      <c r="D172" s="49"/>
      <c r="E172" s="49"/>
      <c r="F172" s="49"/>
      <c r="G172" s="49"/>
      <c r="H172" s="49"/>
      <c r="I172" s="121"/>
      <c r="J172" s="49"/>
      <c r="K172" s="49"/>
      <c r="L172" s="34"/>
      <c r="M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</row>
  </sheetData>
  <autoFilter ref="C120:K171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310 -  Dešťová kanalizace</vt:lpstr>
      <vt:lpstr>DSO 310.1 - Dešťová kanal...</vt:lpstr>
      <vt:lpstr>SO 320 - Přeložka jednotn...</vt:lpstr>
      <vt:lpstr>SO 330 - Přeložka vodovodu</vt:lpstr>
      <vt:lpstr>VON - VON</vt:lpstr>
      <vt:lpstr>'DSO 310.1 - Dešťová kanal...'!Názvy_tisku</vt:lpstr>
      <vt:lpstr>'Rekapitulace stavby'!Názvy_tisku</vt:lpstr>
      <vt:lpstr>'SO 310 -  Dešťová kanalizace'!Názvy_tisku</vt:lpstr>
      <vt:lpstr>'SO 320 - Přeložka jednotn...'!Názvy_tisku</vt:lpstr>
      <vt:lpstr>'SO 330 - Přeložka vodovodu'!Názvy_tisku</vt:lpstr>
      <vt:lpstr>'VON - VON'!Názvy_tisku</vt:lpstr>
      <vt:lpstr>'DSO 310.1 - Dešťová kanal...'!Oblast_tisku</vt:lpstr>
      <vt:lpstr>'Rekapitulace stavby'!Oblast_tisku</vt:lpstr>
      <vt:lpstr>'SO 310 -  Dešťová kanalizace'!Oblast_tisku</vt:lpstr>
      <vt:lpstr>'SO 320 - Přeložka jednotn...'!Oblast_tisku</vt:lpstr>
      <vt:lpstr>'SO 330 - Přeložka vodovodu'!Oblast_tisku</vt:lpstr>
      <vt:lpstr>'VON - VON'!Oblast_tisku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Komorous Michal</dc:creator>
  <cp:lastModifiedBy>Zdeněk Bláha</cp:lastModifiedBy>
  <dcterms:created xsi:type="dcterms:W3CDTF">2020-02-18T18:56:43Z</dcterms:created>
  <dcterms:modified xsi:type="dcterms:W3CDTF">2020-02-19T05:14:54Z</dcterms:modified>
</cp:coreProperties>
</file>