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10" yWindow="525" windowWidth="16935" windowHeight="8895"/>
  </bookViews>
  <sheets>
    <sheet name="Rekapitulace stavby" sheetId="1" r:id="rId1"/>
    <sheet name="Oprava_mostu" sheetId="2" r:id="rId2"/>
    <sheet name="Pokyny pro vyplnění" sheetId="3" r:id="rId3"/>
  </sheets>
  <definedNames>
    <definedName name="_xlnm._FilterDatabase" localSheetId="1" hidden="1">Oprava_mostu!$C$85:$K$221</definedName>
    <definedName name="_xlnm.Print_Titles" localSheetId="1">Oprava_mostu!$85:$85</definedName>
    <definedName name="_xlnm.Print_Titles" localSheetId="0">'Rekapitulace stavby'!$52:$52</definedName>
    <definedName name="_xlnm.Print_Area" localSheetId="1">Oprava_mostu!$C$4:$J$37,Oprava_mostu!$C$43:$J$69,Oprava_mostu!$C$75:$K$221</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s>
  <calcPr calcId="125725"/>
</workbook>
</file>

<file path=xl/calcChain.xml><?xml version="1.0" encoding="utf-8"?>
<calcChain xmlns="http://schemas.openxmlformats.org/spreadsheetml/2006/main">
  <c r="J35" i="2"/>
  <c r="J34"/>
  <c r="AY55" i="1"/>
  <c r="J33" i="2"/>
  <c r="AX55" i="1"/>
  <c r="BI220" i="2"/>
  <c r="BH220"/>
  <c r="BG220"/>
  <c r="BF220"/>
  <c r="T220"/>
  <c r="T219"/>
  <c r="T218" s="1"/>
  <c r="R220"/>
  <c r="R219"/>
  <c r="R218"/>
  <c r="P220"/>
  <c r="P219" s="1"/>
  <c r="P218" s="1"/>
  <c r="BI215"/>
  <c r="BH215"/>
  <c r="BG215"/>
  <c r="BF215"/>
  <c r="T215"/>
  <c r="R215"/>
  <c r="P215"/>
  <c r="BI212"/>
  <c r="BH212"/>
  <c r="BG212"/>
  <c r="BF212"/>
  <c r="T212"/>
  <c r="R212"/>
  <c r="P212"/>
  <c r="BI210"/>
  <c r="BH210"/>
  <c r="BG210"/>
  <c r="BF210"/>
  <c r="T210"/>
  <c r="R210"/>
  <c r="P210"/>
  <c r="BI207"/>
  <c r="BH207"/>
  <c r="BG207"/>
  <c r="BF207"/>
  <c r="T207"/>
  <c r="R207"/>
  <c r="P207"/>
  <c r="BI205"/>
  <c r="BH205"/>
  <c r="BG205"/>
  <c r="BF205"/>
  <c r="T205"/>
  <c r="R205"/>
  <c r="P205"/>
  <c r="BI200"/>
  <c r="BH200"/>
  <c r="BG200"/>
  <c r="BF200"/>
  <c r="T200"/>
  <c r="T199" s="1"/>
  <c r="R200"/>
  <c r="R199"/>
  <c r="P200"/>
  <c r="P199" s="1"/>
  <c r="BI195"/>
  <c r="BH195"/>
  <c r="BG195"/>
  <c r="BF195"/>
  <c r="T195"/>
  <c r="R195"/>
  <c r="P195"/>
  <c r="BI192"/>
  <c r="BH192"/>
  <c r="BG192"/>
  <c r="BF192"/>
  <c r="T192"/>
  <c r="R192"/>
  <c r="P192"/>
  <c r="BI189"/>
  <c r="BH189"/>
  <c r="BG189"/>
  <c r="BF189"/>
  <c r="T189"/>
  <c r="R189"/>
  <c r="P189"/>
  <c r="BI185"/>
  <c r="BH185"/>
  <c r="BG185"/>
  <c r="BF185"/>
  <c r="T185"/>
  <c r="R185"/>
  <c r="P185"/>
  <c r="BI182"/>
  <c r="BH182"/>
  <c r="BG182"/>
  <c r="BF182"/>
  <c r="T182"/>
  <c r="R182"/>
  <c r="P182"/>
  <c r="BI179"/>
  <c r="BH179"/>
  <c r="BG179"/>
  <c r="BF179"/>
  <c r="T179"/>
  <c r="R179"/>
  <c r="P179"/>
  <c r="BI177"/>
  <c r="BH177"/>
  <c r="BG177"/>
  <c r="BF177"/>
  <c r="T177"/>
  <c r="R177"/>
  <c r="P177"/>
  <c r="BI174"/>
  <c r="BH174"/>
  <c r="BG174"/>
  <c r="BF174"/>
  <c r="T174"/>
  <c r="R174"/>
  <c r="P174"/>
  <c r="BI170"/>
  <c r="BH170"/>
  <c r="BG170"/>
  <c r="BF170"/>
  <c r="T170"/>
  <c r="R170"/>
  <c r="P170"/>
  <c r="BI167"/>
  <c r="BH167"/>
  <c r="BG167"/>
  <c r="BF167"/>
  <c r="T167"/>
  <c r="R167"/>
  <c r="P167"/>
  <c r="BI164"/>
  <c r="BH164"/>
  <c r="BG164"/>
  <c r="BF164"/>
  <c r="T164"/>
  <c r="R164"/>
  <c r="P164"/>
  <c r="BI161"/>
  <c r="BH161"/>
  <c r="BG161"/>
  <c r="BF161"/>
  <c r="T161"/>
  <c r="R161"/>
  <c r="P161"/>
  <c r="BI158"/>
  <c r="BH158"/>
  <c r="BG158"/>
  <c r="BF158"/>
  <c r="T158"/>
  <c r="T157"/>
  <c r="R158"/>
  <c r="R157" s="1"/>
  <c r="P158"/>
  <c r="P157"/>
  <c r="BI152"/>
  <c r="BH152"/>
  <c r="BG152"/>
  <c r="BF152"/>
  <c r="T152"/>
  <c r="R152"/>
  <c r="P152"/>
  <c r="BI149"/>
  <c r="BH149"/>
  <c r="BG149"/>
  <c r="BF149"/>
  <c r="T149"/>
  <c r="R149"/>
  <c r="P149"/>
  <c r="BI146"/>
  <c r="BH146"/>
  <c r="BG146"/>
  <c r="BF146"/>
  <c r="T146"/>
  <c r="R146"/>
  <c r="P146"/>
  <c r="BI144"/>
  <c r="BH144"/>
  <c r="BG144"/>
  <c r="BF144"/>
  <c r="T144"/>
  <c r="R144"/>
  <c r="P144"/>
  <c r="BI142"/>
  <c r="BH142"/>
  <c r="BG142"/>
  <c r="BF142"/>
  <c r="T142"/>
  <c r="R142"/>
  <c r="P142"/>
  <c r="BI139"/>
  <c r="BH139"/>
  <c r="BG139"/>
  <c r="BF139"/>
  <c r="T139"/>
  <c r="R139"/>
  <c r="P139"/>
  <c r="BI136"/>
  <c r="BH136"/>
  <c r="BG136"/>
  <c r="BF136"/>
  <c r="T136"/>
  <c r="R136"/>
  <c r="P136"/>
  <c r="BI133"/>
  <c r="BH133"/>
  <c r="BG133"/>
  <c r="BF133"/>
  <c r="T133"/>
  <c r="R133"/>
  <c r="P133"/>
  <c r="BI130"/>
  <c r="BH130"/>
  <c r="BG130"/>
  <c r="BF130"/>
  <c r="T130"/>
  <c r="R130"/>
  <c r="P130"/>
  <c r="BI127"/>
  <c r="BH127"/>
  <c r="BG127"/>
  <c r="BF127"/>
  <c r="T127"/>
  <c r="R127"/>
  <c r="P127"/>
  <c r="BI122"/>
  <c r="BH122"/>
  <c r="BG122"/>
  <c r="BF122"/>
  <c r="T122"/>
  <c r="R122"/>
  <c r="P122"/>
  <c r="BI119"/>
  <c r="BH119"/>
  <c r="BG119"/>
  <c r="BF119"/>
  <c r="T119"/>
  <c r="R119"/>
  <c r="P119"/>
  <c r="BI115"/>
  <c r="BH115"/>
  <c r="BG115"/>
  <c r="BF115"/>
  <c r="T115"/>
  <c r="R115"/>
  <c r="P115"/>
  <c r="BI112"/>
  <c r="BH112"/>
  <c r="BG112"/>
  <c r="BF112"/>
  <c r="T112"/>
  <c r="R112"/>
  <c r="P112"/>
  <c r="BI109"/>
  <c r="BH109"/>
  <c r="BG109"/>
  <c r="BF109"/>
  <c r="T109"/>
  <c r="R109"/>
  <c r="P109"/>
  <c r="BI106"/>
  <c r="BH106"/>
  <c r="BG106"/>
  <c r="BF106"/>
  <c r="T106"/>
  <c r="R106"/>
  <c r="P106"/>
  <c r="BI101"/>
  <c r="BH101"/>
  <c r="BG101"/>
  <c r="BF101"/>
  <c r="T101"/>
  <c r="R101"/>
  <c r="P101"/>
  <c r="BI98"/>
  <c r="BH98"/>
  <c r="BG98"/>
  <c r="BF98"/>
  <c r="T98"/>
  <c r="R98"/>
  <c r="P98"/>
  <c r="BI95"/>
  <c r="BH95"/>
  <c r="BG95"/>
  <c r="BF95"/>
  <c r="T95"/>
  <c r="R95"/>
  <c r="P95"/>
  <c r="BI92"/>
  <c r="BH92"/>
  <c r="BG92"/>
  <c r="BF92"/>
  <c r="T92"/>
  <c r="R92"/>
  <c r="P92"/>
  <c r="BI89"/>
  <c r="BH89"/>
  <c r="BG89"/>
  <c r="BF89"/>
  <c r="T89"/>
  <c r="R89"/>
  <c r="P89"/>
  <c r="J83"/>
  <c r="F83"/>
  <c r="F80"/>
  <c r="E78"/>
  <c r="J51"/>
  <c r="F51"/>
  <c r="F48"/>
  <c r="E46"/>
  <c r="J19"/>
  <c r="E19"/>
  <c r="J50" s="1"/>
  <c r="J18"/>
  <c r="J13"/>
  <c r="E13"/>
  <c r="F82" s="1"/>
  <c r="J12"/>
  <c r="J48"/>
  <c r="L50" i="1"/>
  <c r="AM50"/>
  <c r="AM49"/>
  <c r="L49"/>
  <c r="AM47"/>
  <c r="L47"/>
  <c r="L45"/>
  <c r="L44"/>
  <c r="J207" i="2"/>
  <c r="J192"/>
  <c r="BK182"/>
  <c r="BK136"/>
  <c r="BK112"/>
  <c r="AS54" i="1"/>
  <c r="J167" i="2"/>
  <c r="J158"/>
  <c r="J144"/>
  <c r="BK133"/>
  <c r="BK115"/>
  <c r="BK101"/>
  <c r="BK89"/>
  <c r="J215"/>
  <c r="BK207"/>
  <c r="BK192"/>
  <c r="J179"/>
  <c r="BK167"/>
  <c r="BK146"/>
  <c r="J130"/>
  <c r="BK109"/>
  <c r="J95"/>
  <c r="BK215"/>
  <c r="J195"/>
  <c r="J161"/>
  <c r="J139"/>
  <c r="BK98"/>
  <c r="BK170"/>
  <c r="J152"/>
  <c r="J142"/>
  <c r="J122"/>
  <c r="J106"/>
  <c r="BK92"/>
  <c r="J220"/>
  <c r="BK200"/>
  <c r="J185"/>
  <c r="J177"/>
  <c r="J164"/>
  <c r="BK142"/>
  <c r="J119"/>
  <c r="BK210"/>
  <c r="J200"/>
  <c r="BK185"/>
  <c r="BK158"/>
  <c r="BK127"/>
  <c r="J101"/>
  <c r="BK174"/>
  <c r="BK164"/>
  <c r="J149"/>
  <c r="BK139"/>
  <c r="J127"/>
  <c r="J112"/>
  <c r="J98"/>
  <c r="J92"/>
  <c r="BK212"/>
  <c r="J205"/>
  <c r="BK189"/>
  <c r="BK179"/>
  <c r="J170"/>
  <c r="BK144"/>
  <c r="J133"/>
  <c r="J115"/>
  <c r="J212"/>
  <c r="BK205"/>
  <c r="J189"/>
  <c r="J174"/>
  <c r="BK149"/>
  <c r="BK119"/>
  <c r="J89"/>
  <c r="BK161"/>
  <c r="J146"/>
  <c r="BK130"/>
  <c r="J109"/>
  <c r="BK95"/>
  <c r="BK220"/>
  <c r="J210"/>
  <c r="BK195"/>
  <c r="J182"/>
  <c r="BK177"/>
  <c r="BK152"/>
  <c r="J136"/>
  <c r="BK122"/>
  <c r="BK106"/>
  <c r="BK88" l="1"/>
  <c r="J88" s="1"/>
  <c r="J57" s="1"/>
  <c r="P88"/>
  <c r="R88"/>
  <c r="T88"/>
  <c r="BK105"/>
  <c r="J105" s="1"/>
  <c r="J58" s="1"/>
  <c r="P105"/>
  <c r="R105"/>
  <c r="T105"/>
  <c r="BK126"/>
  <c r="J126" s="1"/>
  <c r="J59" s="1"/>
  <c r="P126"/>
  <c r="R126"/>
  <c r="T126"/>
  <c r="BK141"/>
  <c r="J141" s="1"/>
  <c r="J60" s="1"/>
  <c r="P141"/>
  <c r="R141"/>
  <c r="T141"/>
  <c r="BK160"/>
  <c r="J160" s="1"/>
  <c r="J62" s="1"/>
  <c r="P160"/>
  <c r="R160"/>
  <c r="T160"/>
  <c r="BK188"/>
  <c r="J188" s="1"/>
  <c r="J63" s="1"/>
  <c r="P188"/>
  <c r="R188"/>
  <c r="T188"/>
  <c r="BK204"/>
  <c r="J204" s="1"/>
  <c r="J66" s="1"/>
  <c r="P204"/>
  <c r="P203"/>
  <c r="R204"/>
  <c r="R203"/>
  <c r="T204"/>
  <c r="T203"/>
  <c r="F50"/>
  <c r="BE95"/>
  <c r="BE101"/>
  <c r="BE106"/>
  <c r="BE115"/>
  <c r="BE119"/>
  <c r="BE149"/>
  <c r="BE152"/>
  <c r="BE158"/>
  <c r="BE164"/>
  <c r="BE167"/>
  <c r="BE170"/>
  <c r="BE174"/>
  <c r="BE179"/>
  <c r="BE182"/>
  <c r="BE185"/>
  <c r="BE189"/>
  <c r="BE192"/>
  <c r="BE205"/>
  <c r="BE207"/>
  <c r="BE215"/>
  <c r="J80"/>
  <c r="J82"/>
  <c r="BE89"/>
  <c r="BE98"/>
  <c r="BE112"/>
  <c r="BE127"/>
  <c r="BE130"/>
  <c r="BE136"/>
  <c r="BE139"/>
  <c r="BE142"/>
  <c r="BE144"/>
  <c r="BE161"/>
  <c r="BE92"/>
  <c r="BE109"/>
  <c r="BE122"/>
  <c r="BE133"/>
  <c r="BE146"/>
  <c r="BE177"/>
  <c r="BE195"/>
  <c r="BE200"/>
  <c r="BE210"/>
  <c r="BE212"/>
  <c r="BE220"/>
  <c r="BK157"/>
  <c r="J157" s="1"/>
  <c r="J61" s="1"/>
  <c r="BK199"/>
  <c r="J199" s="1"/>
  <c r="J64" s="1"/>
  <c r="BK219"/>
  <c r="J219" s="1"/>
  <c r="J68" s="1"/>
  <c r="F34"/>
  <c r="BC55" i="1" s="1"/>
  <c r="BC54" s="1"/>
  <c r="AY54" s="1"/>
  <c r="F33" i="2"/>
  <c r="BB55" i="1" s="1"/>
  <c r="BB54" s="1"/>
  <c r="W31" s="1"/>
  <c r="J32" i="2"/>
  <c r="AW55" i="1" s="1"/>
  <c r="F35" i="2"/>
  <c r="BD55" i="1" s="1"/>
  <c r="BD54" s="1"/>
  <c r="W33" s="1"/>
  <c r="F32" i="2"/>
  <c r="BA55" i="1" s="1"/>
  <c r="BA54" s="1"/>
  <c r="W30" s="1"/>
  <c r="T87" i="2" l="1"/>
  <c r="T86" s="1"/>
  <c r="R87"/>
  <c r="R86" s="1"/>
  <c r="P87"/>
  <c r="P86" s="1"/>
  <c r="AU55" i="1" s="1"/>
  <c r="AU54" s="1"/>
  <c r="BK87" i="2"/>
  <c r="J87" s="1"/>
  <c r="J56" s="1"/>
  <c r="BK203"/>
  <c r="J203" s="1"/>
  <c r="J65" s="1"/>
  <c r="BK218"/>
  <c r="J218" s="1"/>
  <c r="J67" s="1"/>
  <c r="W32" i="1"/>
  <c r="AX54"/>
  <c r="J31" i="2"/>
  <c r="AV55" i="1" s="1"/>
  <c r="AT55" s="1"/>
  <c r="AW54"/>
  <c r="AK30" s="1"/>
  <c r="F31" i="2"/>
  <c r="AZ55" i="1" s="1"/>
  <c r="AZ54" s="1"/>
  <c r="AV54" s="1"/>
  <c r="AK29" s="1"/>
  <c r="BK86" i="2" l="1"/>
  <c r="J86" s="1"/>
  <c r="J55" s="1"/>
  <c r="AT54" i="1"/>
  <c r="W29"/>
  <c r="J28" i="2" l="1"/>
  <c r="AG55" i="1" s="1"/>
  <c r="AN55" s="1"/>
  <c r="J37" i="2" l="1"/>
  <c r="AG54" i="1"/>
  <c r="AK26" s="1"/>
  <c r="AK35" s="1"/>
  <c r="AN54" l="1"/>
</calcChain>
</file>

<file path=xl/sharedStrings.xml><?xml version="1.0" encoding="utf-8"?>
<sst xmlns="http://schemas.openxmlformats.org/spreadsheetml/2006/main" count="1747" uniqueCount="550">
  <si>
    <t>Export Komplet</t>
  </si>
  <si>
    <t>VZ</t>
  </si>
  <si>
    <t>2.0</t>
  </si>
  <si>
    <t>ZAMOK</t>
  </si>
  <si>
    <t>False</t>
  </si>
  <si>
    <t>{0b0df9cf-b5d8-401b-a523-dd917535fa19}</t>
  </si>
  <si>
    <t>0,01</t>
  </si>
  <si>
    <t>21</t>
  </si>
  <si>
    <t>15</t>
  </si>
  <si>
    <t>REKAPITULACE STAVBY</t>
  </si>
  <si>
    <t>v ---  níže se nacházejí doplnkové a pomocné údaje k sestavám  --- v</t>
  </si>
  <si>
    <t>0,001</t>
  </si>
  <si>
    <t>Kód:</t>
  </si>
  <si>
    <t>007/2020/1</t>
  </si>
  <si>
    <t>Stavba:</t>
  </si>
  <si>
    <t>KSO:</t>
  </si>
  <si>
    <t/>
  </si>
  <si>
    <t>CC-CZ:</t>
  </si>
  <si>
    <t>Místo:</t>
  </si>
  <si>
    <t xml:space="preserve"> </t>
  </si>
  <si>
    <t>Datum:</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</si>
  <si>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</si>
  <si>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</si>
  <si>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</si>
  <si>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</si>
  <si>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</si>
  <si>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</si>
  <si>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</si>
  <si>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</si>
  <si>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</si>
  <si>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</si>
  <si>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</si>
  <si>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</si>
  <si>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</si>
  <si>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</si>
  <si>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</si>
  <si>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</si>
  <si>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</si>
  <si>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</si>
  <si>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</si>
  <si>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</si>
  <si>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</si>
  <si>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</si>
  <si>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</si>
  <si>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</si>
  <si>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</si>
  <si>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</si>
  <si>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</si>
  <si>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</si>
  <si>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</si>
  <si>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</si>
  <si>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</si>
  <si>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</si>
  <si>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</si>
  <si>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</si>
  <si>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</si>
  <si>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</si>
  <si>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</si>
  <si>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</si>
  <si>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</si>
  <si>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</si>
  <si>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</si>
  <si>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</si>
  <si>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</si>
  <si>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</si>
  <si>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</si>
  <si>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</si>
  <si>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</si>
  <si>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</si>
  <si>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</si>
  <si>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</si>
  <si>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</si>
  <si>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</si>
  <si>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</si>
  <si>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</si>
  <si>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</si>
  <si>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</si>
  <si>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</si>
  <si>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</si>
  <si>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</si>
  <si>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</si>
  <si>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</si>
  <si>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</si>
  <si>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</si>
  <si>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</si>
  <si>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</si>
  <si>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</si>
  <si>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</si>
  <si>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</si>
  <si>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</si>
  <si>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</si>
  <si>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</si>
  <si>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</si>
  <si>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</si>
  <si>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</si>
  <si>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</si>
  <si>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</si>
  <si>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</si>
  <si>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</si>
  <si>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</si>
  <si>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</si>
  <si>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</si>
  <si>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</si>
  <si>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</si>
  <si>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</si>
  <si>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</si>
  <si>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</si>
  <si>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113107323</t>
  </si>
  <si>
    <t>Odstranění podkladu z kameniva drceného tl 300 mm strojně pl do 50 m2</t>
  </si>
  <si>
    <t>m2</t>
  </si>
  <si>
    <t>4</t>
  </si>
  <si>
    <t>1242892249</t>
  </si>
  <si>
    <t>PP</t>
  </si>
  <si>
    <t>Odstranění podkladů nebo krytů strojně plochy jednotlivě do 50 m2 s přemístěním hmot na skládku na vzdálenost do 3 m nebo s naložením na dopravní prostředek z kameniva hrubého drceného, o tl. vrstvy přes 200 do 300 mm</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</si>
  <si>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</si>
  <si>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</si>
  <si>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113107182</t>
  </si>
  <si>
    <t>Odstranění podkladu živičného tl 100 mm strojně pl přes 50 do 200 m2</t>
  </si>
  <si>
    <t>-1969316814</t>
  </si>
  <si>
    <t>Odstranění podkladů nebo krytů strojně plochy jednotlivě přes 50 m2 do 200 m2 s přemístěním hmot na skládku na vzdálenost do 20 m nebo s naložením na dopravní prostředek živičných, o tl. vrstvy přes 50 do 100 mm</t>
  </si>
  <si>
    <t>3</t>
  </si>
  <si>
    <t>122201101</t>
  </si>
  <si>
    <t>Odkopávky a prokopávky nezapažené v hornině tř. 3 objem do 100 m3</t>
  </si>
  <si>
    <t>m3</t>
  </si>
  <si>
    <t>956763724</t>
  </si>
  <si>
    <t>Odkopávky a prokopávky nezapažené s přehozením výkopku na vzdálenost do 3 m nebo s naložením na dopravní prostředek v hornině tř. 3 do 100 m3</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</si>
  <si>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</si>
  <si>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153811112</t>
  </si>
  <si>
    <t>Osazení kotvy tyčové dl přes 5 m D přes 28 do 32 mm</t>
  </si>
  <si>
    <t>m</t>
  </si>
  <si>
    <t>1601912422</t>
  </si>
  <si>
    <t>Osazení kotev tyčových bez provedení vrtu, zainjektování a napnutí kotvy při délce přes 5 m a průměru přes 28 do 32 mm</t>
  </si>
  <si>
    <t xml:space="preserve">Poznámka k souboru cen:_x000D_
1. Ceny nelze použít pro kotvičky k uchycení svařovaných sítí pro stříkané betony; tyto kotvičky se oceňují cenami 153 27-11 Kotvičky pro výztuž stříkaného betonu_x000D_
2. V cenách jsou započteny i náklady na:_x000D_
a) vyčištění vrtu,_x000D_
b) osazení hlavy kotvy,_x000D_
c) veškeré potřebné úpravy kotvy po napnutí._x000D_
3. Napnutí tyčových kotev se oceňuje cenami souboru cen 153 81-12 Napnutí tyčových kotev._x000D_
4. Zainjektování tyčových kotev se oceňuje cenami souboru cen 28. 60-21 Injektování povrchové s dvojitým obturátorem mikropilot nebo kotev._x000D_
5. Množství měrných jednotek se určuje v m délky kotvy._x000D_
</t>
  </si>
  <si>
    <t>5</t>
  </si>
  <si>
    <t>M</t>
  </si>
  <si>
    <t>13021041</t>
  </si>
  <si>
    <t>tyč ocelová žebírková DIN 488 výztuž do betonu D 32mm</t>
  </si>
  <si>
    <t>t</t>
  </si>
  <si>
    <t>8</t>
  </si>
  <si>
    <t>-832846283</t>
  </si>
  <si>
    <t>VV</t>
  </si>
  <si>
    <t>50*6,31/1000</t>
  </si>
  <si>
    <t>Součet</t>
  </si>
  <si>
    <t>Zakládání</t>
  </si>
  <si>
    <t>6</t>
  </si>
  <si>
    <t>212752102</t>
  </si>
  <si>
    <t>Trativod z drenážních trubek korugovaných PE-HD SN 4 perforace 360° včetně lože otevřený výkop DN 150 pro liniové stavby</t>
  </si>
  <si>
    <t>1617500077</t>
  </si>
  <si>
    <t>Trativody z drenážních trubek pro liniové stavby a komunikace se zřízením štěrkového lože pod trubky a s jejich obsypem v otevřeném výkopu trubka korugovaná sendvičová PE-HD SN 4 celoperforovaná 360° DN 150</t>
  </si>
  <si>
    <t xml:space="preserve">Poznámka k souboru cen:_x000D_
1. V cenách souboru cen nejsou započteny náklady na:_x000D_
a) montáž a dodávku tvarovek, které se oceňují cenami souboru 877 ..-52.1 Montáž tvarovek na kanalizačním potrubí z trub z plastu, části A03,_x000D_
b) opláštění potrubí geotextílií, které se oceňuje cenami souboru 211 97-11.. Zřízení opláštění výplně z geotextilie odvodňovacích žeber nebo trativodů v rýze nebo zářezu se stěnami katalogu 800-2 Zvláštní zakládání objektů, části A 01._x000D_
</t>
  </si>
  <si>
    <t>7</t>
  </si>
  <si>
    <t>213141132</t>
  </si>
  <si>
    <t>Zřízení vrstvy z geotextilie ve sklonu do 1:1 š do 6 m</t>
  </si>
  <si>
    <t>-207385194</t>
  </si>
  <si>
    <t>Zřízení vrstvy z geotextilie filtrační, separační, odvodňovací, ochranné, výztužné nebo protierozní ve sklonu přes 1:2 do 1:1, šířky přes 3 do 6 m</t>
  </si>
  <si>
    <t xml:space="preserve">Poznámka k souboru cen:_x000D_
1. Ceny jsou určeny pro zřízení vrstev na upraveném povrchu._x000D_
2. V cenách jsou započteny i náklady na položení a spojení geotextilií včetně přesahů._x000D_
3. V cenách nejsou započteny náklady na dodávku geotextilií, která se oceňuje ve specifikaci. Ztratné včetně přesahů lze stanovit ve výši 15 až 20 %._x000D_
4. Ceny -1131 až -1133 lze použít i pro vyvedení geotextilie na svislou konstrukci._x000D_
</t>
  </si>
  <si>
    <t>69311010</t>
  </si>
  <si>
    <t>geotextilie tkaná separační, filtrační, výztužná PP pevnost v tahu 80kN/m</t>
  </si>
  <si>
    <t>-536739001</t>
  </si>
  <si>
    <t>112*1,15 'Přepočtené koeficientem množství</t>
  </si>
  <si>
    <t>9</t>
  </si>
  <si>
    <t>224221116</t>
  </si>
  <si>
    <t>Vrty maloprofilové D do 93 mm úklon do 45° hl do 25 m hor. V a VI omezený prostor</t>
  </si>
  <si>
    <t>49656456</t>
  </si>
  <si>
    <t>Maloprofilové vrty průběžným sacím vrtáním průměru přes 56 do 93 mm v omezeném prostoru do úklonu 45° v hl 0 až 25 m v hornině tř. V a VI</t>
  </si>
  <si>
    <t>5*10</t>
  </si>
  <si>
    <t>10</t>
  </si>
  <si>
    <t>457311116</t>
  </si>
  <si>
    <t>Vyrovnávací nebo spádový beton C 20/25 včetně úpravy povrchu</t>
  </si>
  <si>
    <t>1385473612</t>
  </si>
  <si>
    <t>Vyrovnávací nebo spádový beton včetně úpravy povrchu C 20/25</t>
  </si>
  <si>
    <t xml:space="preserve">Poznámka k souboru cen:_x000D_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10._x000D_
2. Příplatek za rovinnost povrchu platí pro všechny ceny ukládaného konstrukčního betonu pod celoplošnou izolaci mostovky v požadovaném příčném nebo podélném minimálním sklonu 0,5 %. Rovinnost je daná normou 8 mm pod 2 m lati a třídou 8 přesnosti._x000D_
3. V cenách nejsou započteny náklady na:_x000D_
a) železobetonovou desku nebo spřahující desku ze železobetonu tloušťky přes 100 mm,_x000D_
b) bednění vyrovnávacího a spádového betonu,_x000D_
c) vyrovnávací vrstvy ze sanační reprofilační malty, tyto se oceňují souborem cen 628 63-21 Úprava příčných spár u montovaných mostů,_x000D_
d) dobroušení povrchu na požadovanou třídu 6 přesnosti._x000D_
</t>
  </si>
  <si>
    <t>11</t>
  </si>
  <si>
    <t>421361411</t>
  </si>
  <si>
    <t>Výztuž mostních desek ze svařovaných sítí do 4 kg/m2</t>
  </si>
  <si>
    <t>548487040</t>
  </si>
  <si>
    <t>Výztuž deskových konstrukcí ze svařovaných sítí do 4 kg/m2</t>
  </si>
  <si>
    <t xml:space="preserve">Poznámka k souboru cen:_x000D_
1. Jedná se o výztuž deskových konstrukcí přechodové desky, spřahující desky nebo desky nosné konstrukce a dále o doplňkovou výztuž uzavírací spáry u letmé montáže nebo doplňkovou výztuž po osazení dilatačního závěru._x000D_
2. V cenách jsou započteny náklady na:_x000D_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výztuže._x000D_
b) manipulaci s výztuží při ukládce jeřábem a ručně._x000D_
3. V cenách jsou započteny i náklady na osazení distančních tělísek. Náklady na tělíska jsou započteny ve skladbě bednění._x000D_
4. V cenách nejsou započteny náklady na uchycení tupých spojů závitové výztuže do bednění a jejich napojování, tyto se oceňují souborem cen 273 36-21 Svarové nosné spoje._x000D_
</t>
  </si>
  <si>
    <t>22,4*120/1000</t>
  </si>
  <si>
    <t>Vodorovné konstrukce</t>
  </si>
  <si>
    <t>12</t>
  </si>
  <si>
    <t>411353111</t>
  </si>
  <si>
    <t>Zřízení bednění stropů klenbových tvaru válce tl do 50 cm</t>
  </si>
  <si>
    <t>581539231</t>
  </si>
  <si>
    <t>Bednění stropních konstrukcí - bez podpěrné konstrukce kleneb poloměru přes 1000 mm tvaru válce, tloušťky klenby přes 25 do 50 cm zřízení</t>
  </si>
  <si>
    <t xml:space="preserve">Poznámka k souboru cen:_x000D_
1. Ceny bednění deskových stropů 411 35-01 jsou určeny pro desky nebo plošné konzoly rovné, popř. s náběhy._x000D_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konstrukcí._x000D_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konstrukcí._x000D_
4. Klenby při poloměru do 1 m se oceňuje cenami souboru cen 416 35-11. Bednění fabionů na přechodu stěn do stropů, monolitických kleneb, vnějších říms._x000D_
5. Ceny jsou určeny pro bedněné plochy s nízkými požadavky na pohledovost - třída pohledového betonu PB1 dle TP ČSB 03 (garáže, sklepy, apod.)._x000D_
6. Příplatek k cenám za pohledový beton je určen pro třídu pohledového betonu PB2 (běžné budovy). Vyšší třídy pohledovosti se oceňují individuálně._x000D_
</t>
  </si>
  <si>
    <t>13</t>
  </si>
  <si>
    <t>411353112</t>
  </si>
  <si>
    <t>Odstranění bednění stropů klenbových tvaru válce tl do 50 cm</t>
  </si>
  <si>
    <t>1032829901</t>
  </si>
  <si>
    <t>Bednění stropních konstrukcí - bez podpěrné konstrukce kleneb poloměru přes 1000 mm tvaru válce, tloušťky klenby přes 25 do 50 cm odstranění</t>
  </si>
  <si>
    <t>14</t>
  </si>
  <si>
    <t>411354315</t>
  </si>
  <si>
    <t>Zřízení podpěrné konstrukce stropů výšky do 4 m tl do 35 cm</t>
  </si>
  <si>
    <t>692922563</t>
  </si>
  <si>
    <t>Podpěrná konstrukce stropů - desek, kleneb a skořepin výška podepření do 4 m tloušťka stropu přes 25 do 35 cm zřízení</t>
  </si>
  <si>
    <t xml:space="preserve">Poznámka k souboru cen:_x000D_
1. Podepření větších výšek než 6 m se oceňuje individuálně._x000D_
</t>
  </si>
  <si>
    <t>411354316</t>
  </si>
  <si>
    <t>Odstranění podpěrné konstrukce stropů výšky do 4 m tl do 35 cm</t>
  </si>
  <si>
    <t>1822434600</t>
  </si>
  <si>
    <t>Podpěrná konstrukce stropů - desek, kleneb a skořepin výška podepření do 4 m tloušťka stropu přes 25 do 35 cm odstranění</t>
  </si>
  <si>
    <t>16</t>
  </si>
  <si>
    <t>411388532</t>
  </si>
  <si>
    <t>Zabetonování otvorů pl do 1 m2 v klenbách</t>
  </si>
  <si>
    <t>-1065175850</t>
  </si>
  <si>
    <t>Zabetonování otvorů ve stropech nebo v klenbách včetně lešení, bednění, odbednění a výztuže (materiál v ceně) v klenbách cihelných, kamenných nebo betonových</t>
  </si>
  <si>
    <t>Komunikace pozemní</t>
  </si>
  <si>
    <t>17</t>
  </si>
  <si>
    <t>564851111</t>
  </si>
  <si>
    <t>Podklad ze štěrkodrtě ŠD tl 150 mm</t>
  </si>
  <si>
    <t>-97660348</t>
  </si>
  <si>
    <t>Podklad ze štěrkodrti ŠD s rozprostřením a zhutněním, po zhutnění tl. 150 mm</t>
  </si>
  <si>
    <t>18</t>
  </si>
  <si>
    <t>564841111</t>
  </si>
  <si>
    <t>Podklad ze štěrkodrtě ŠD tl 120 mm</t>
  </si>
  <si>
    <t>1790768082</t>
  </si>
  <si>
    <t>Podklad ze štěrkodrti ŠD s rozprostřením a zhutněním, po zhutnění tl. 120 mm</t>
  </si>
  <si>
    <t>19</t>
  </si>
  <si>
    <t>565146111</t>
  </si>
  <si>
    <t>Asfaltový beton vrstva podkladní ACP 22 (obalované kamenivo OKH) tl 60 mm š do 3 m</t>
  </si>
  <si>
    <t>-661636184</t>
  </si>
  <si>
    <t>Asfaltový beton vrstva podkladní ACP 22 (obalované kamenivo hrubozrnné - OKH) s rozprostřením a zhutněním v pruhu šířky přes 1,5 do 3 m, po zhutnění tl. 60 mm</t>
  </si>
  <si>
    <t xml:space="preserve">Poznámka k souboru cen:_x000D_
1. Cenami 565 1.-610 lze oceňovat např. chodníky, úzké cesty a vjezdy v pruhu šířky do 1,5 m jakékoliv délky a jednotlivé plochy velikosti do 10 m2._x000D_
2. ČSN EN 13108-1 připouští pro ACP 22 pouze tl. 60 až 100 mm._x000D_
</t>
  </si>
  <si>
    <t>20</t>
  </si>
  <si>
    <t>577144111</t>
  </si>
  <si>
    <t>Asfaltový beton vrstva obrusná ACO 11 (ABS) tř. I tl 50 mm š do 3 m z nemodifikovaného asfaltu</t>
  </si>
  <si>
    <t>-759178036</t>
  </si>
  <si>
    <t>Asfaltový beton vrstva obrusná ACO 11 (ABS) s rozprostřením a se zhutněním z nemodifikovaného asfaltu v pruhu šířky do 3 m tř. I, po zhutnění tl. 50 mm</t>
  </si>
  <si>
    <t xml:space="preserve">Poznámka k souboru cen:_x000D_
1. ČSN EN 13108-1 připouští pro ACO 11 pouze tl. 35 až 50 mm._x000D_
</t>
  </si>
  <si>
    <t>597661111</t>
  </si>
  <si>
    <t>Rigol dlážděný do lože z betonu tl 100 mm z dlažebních kostek drobných</t>
  </si>
  <si>
    <t>1142916532</t>
  </si>
  <si>
    <t>Rigol dlážděný do lože z betonu prostého tl. 100 mm, s vyplněním a zatřením spár cementovou maltou z dlažebních kostek drobných</t>
  </si>
  <si>
    <t xml:space="preserve">Poznámka k souboru cen:_x000D_
1. Ceny nelze použít pro dlažby příkopů, které se oceňují cenami souboru cen 594 . . - . . souboru cen 594 . . - . . Dlažba nebo přídlažba._x000D_
2. V cenách nejsou započteny náklady na popř. nutné zemní práce, které se oceňují cenami části A 01 katalogu 800-1 Zemní práce._x000D_
3. Množství měrných jednotek se určuje v m2 rozvinuté plochy rigolu._x000D_
</t>
  </si>
  <si>
    <t>25*0,6</t>
  </si>
  <si>
    <t>Úpravy povrchů, podlahy a osazování výplní</t>
  </si>
  <si>
    <t>22</t>
  </si>
  <si>
    <t>611335103</t>
  </si>
  <si>
    <t>Cementová hrubá omítka rýh ve stropech šířky přes 300 mm</t>
  </si>
  <si>
    <t>924613141</t>
  </si>
  <si>
    <t>Cementová omítka rýh hrubá ve stropech, šířky rýhy přes 300 mm</t>
  </si>
  <si>
    <t>Ostatní konstrukce a práce, bourání</t>
  </si>
  <si>
    <t>23</t>
  </si>
  <si>
    <t>931992121</t>
  </si>
  <si>
    <t>Výplň dilatačních spár z extrudovaného polystyrénu tl 20 mm</t>
  </si>
  <si>
    <t>-920056434</t>
  </si>
  <si>
    <t>Výplň dilatačních spár z polystyrenu extrudovaného, tloušťky 20 mm</t>
  </si>
  <si>
    <t xml:space="preserve">Poznámka k souboru cen:_x000D_
1. V cenách jsou započteny náklady na řezání desek z polystyrenu na požadovaný rozměr a uložení do bednění dilatační spáry s nutným zajištěním před betonáží._x000D_
2. V cenách nejsou započteny náklady bednění čela dilatační spáry a vložení lišt zkosení dilatační spáry, tmelení dilatační spáry s předtěsněním, tyto se oceňují souborem cen 931 99-41 Těsnění spáry betonové konstrukce pásy, profily a tmely._x000D_
</t>
  </si>
  <si>
    <t>24</t>
  </si>
  <si>
    <t>936941121</t>
  </si>
  <si>
    <t>Osazení nerezového odvodňovače mostovky do plastbetonu</t>
  </si>
  <si>
    <t>kus</t>
  </si>
  <si>
    <t>1555718411</t>
  </si>
  <si>
    <t>Odvodňovač izolace mostovky osazení do plastbetonu, odvodňovače nerezového</t>
  </si>
  <si>
    <t xml:space="preserve">Poznámka k souboru cen:_x000D_
1. V cenách jsou započteny náklady na:_x000D_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trubkou,_x000D_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chráničkou._x000D_
2. V cenách nejsou započteny náklady na:_x000D_
a) lože z plastbetonu a vsakovací vrstvy z drenážního plastbetonu, tyto se oceňují souborem cen 451 47- . 1 Podkladní vrstva plastbetonová,_x000D_
b) subdodávku pokládky celoplošné izolace mostovky a případné napojení odvodňovací trubky D 50 mm do sedla horizontálního potrubí DN 200-250 odvodnění mostu,_x000D_
c) odvodňovač izolace mostovky; tyto se oceňují ve specifikaci._x000D_
</t>
  </si>
  <si>
    <t>25</t>
  </si>
  <si>
    <t>941111131</t>
  </si>
  <si>
    <t>Montáž lešení řadového trubkového lehkého s podlahami zatížení do 200 kg/m2 š do 1,5 m v do 10 m</t>
  </si>
  <si>
    <t>649119293</t>
  </si>
  <si>
    <t>Montáž lešení řadového trubkového lehkého pracovního s podlahami s provozním zatížením tř. 3 do 200 kg/m2 šířky tř. W12 přes 1,2 do 1,5 m, výšky do 10 m</t>
  </si>
  <si>
    <t xml:space="preserve">Poznámka k souboru cen:_x000D_
1. V ceně jsou započteny i náklady na kotvení lešení._x000D_
2. Montáž lešení řadového trubkového lehkého výšky přes 25 m se oceňuje individuálně._x000D_
3. Šířkou se rozumí půdorysná vzdálenost, měřená od vnitřního líce sloupků zábradlí k protilehlému volnému okraji podlahy nebo mezi vnitřními líci._x000D_
</t>
  </si>
  <si>
    <t>26</t>
  </si>
  <si>
    <t>941111231</t>
  </si>
  <si>
    <t>Příplatek k lešení řadovému trubkovému lehkému s podlahami š 1,5 m v 10 m za první a ZKD den použití</t>
  </si>
  <si>
    <t>1469591593</t>
  </si>
  <si>
    <t>Montáž lešení řadového trubkového lehkého pracovního s podlahami s provozním zatížením tř. 3 do 200 kg/m2 Příplatek za první a každý další den použití lešení k ceně -1131</t>
  </si>
  <si>
    <t>425*20 'Přepočtené koeficientem množství</t>
  </si>
  <si>
    <t>27</t>
  </si>
  <si>
    <t>941111831</t>
  </si>
  <si>
    <t>Demontáž lešení řadového trubkového lehkého s podlahami zatížení do 200 kg/m2 š do 1,5 m v do 10 m</t>
  </si>
  <si>
    <t>1335783877</t>
  </si>
  <si>
    <t>Demontáž lešení řadového trubkového lehkého pracovního s podlahami s provozním zatížením tř. 3 do 200 kg/m2 šířky tř. W12 přes 1,2 do 1,5 m, výšky do 10 m</t>
  </si>
  <si>
    <t xml:space="preserve">Poznámka k souboru cen:_x000D_
1. Demontáž lešení řadového trubkového lehkého výšky přes 25 m se oceňuje individuálně._x000D_
</t>
  </si>
  <si>
    <t>28</t>
  </si>
  <si>
    <t>963031439</t>
  </si>
  <si>
    <t>Bourání cihelných kleneb na MV nebo MVC tl do 450 mm</t>
  </si>
  <si>
    <t>-872764465</t>
  </si>
  <si>
    <t>Bourání cihelných kleneb na maltu vápennou nebo vápenocementovou, tl. do 450 mm</t>
  </si>
  <si>
    <t>29</t>
  </si>
  <si>
    <t>977151115</t>
  </si>
  <si>
    <t>Jádrové vrty diamantovými korunkami do D 70 mm do stavebních materiálů</t>
  </si>
  <si>
    <t>485035461</t>
  </si>
  <si>
    <t>Jádrové vrty diamantovými korunkami do stavebních materiálů (železobetonu, betonu, cihel, obkladů, dlažeb, kamene) průměru přes 60 do 70 mm</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</si>
  <si>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</si>
  <si>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30</t>
  </si>
  <si>
    <t>985121101</t>
  </si>
  <si>
    <t>Tryskání degradovaného betonu stěn a rubu kleneb sušeným pískem</t>
  </si>
  <si>
    <t>-476804951</t>
  </si>
  <si>
    <t>Tryskání degradovaného betonu stěn, rubu kleneb a podlah křemičitým pískem sušeným</t>
  </si>
  <si>
    <t xml:space="preserve">Poznámka k souboru cen:_x000D_
1. V cenách jsou započteny i náklady na dodání vody a písku._x000D_
2. V cenách tryskání pískem jsou započteny i náklady na smetení písku na hromady nebo naložení na dopravní prostředek._x000D_
3. V cenách tryskání pískem nejsou započteny náklady na odvoz písku, které se oceňují cenami odvozu suti příslušného katalogu pro objekt, na kterém se tryskání provádí._x000D_
</t>
  </si>
  <si>
    <t>31</t>
  </si>
  <si>
    <t>985131111</t>
  </si>
  <si>
    <t>Očištění ploch stěn, rubu kleneb a podlah tlakovou vodou</t>
  </si>
  <si>
    <t>1859449779</t>
  </si>
  <si>
    <t xml:space="preserve">Poznámka k souboru cen:_x000D_
1. V cenách jsou započteny i náklady na dodání všech hmot._x000D_
2. V cenách očištění ploch pískem jsou započteny i náklady smetení písku dohromady nebo naložení na dopravní prostředek._x000D_
3. V cenách očištění ploch pískem nejsou započteny náklady na odvoz písku, které se oceňují cenami odvozu suti příslušného katalogu pro objekt, na kterém se práce provádí._x000D_
</t>
  </si>
  <si>
    <t>997</t>
  </si>
  <si>
    <t>Přesun sutě</t>
  </si>
  <si>
    <t>32</t>
  </si>
  <si>
    <t>997013801</t>
  </si>
  <si>
    <t>Poplatek za uložení na skládce (skládkovné) stavebního odpadu betonového kód odpadu 170 101</t>
  </si>
  <si>
    <t>1832895755</t>
  </si>
  <si>
    <t>Poplatek za uložení stavebního odpadu na skládce (skládkovné) z prostého betonu zatříděného do Katalogu odpadů pod kódem 170 101</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</si>
  <si>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</si>
  <si>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33</t>
  </si>
  <si>
    <t>997211511</t>
  </si>
  <si>
    <t>Vodorovná doprava suti po suchu na vzdálenost do 1 km</t>
  </si>
  <si>
    <t>1707286110</t>
  </si>
  <si>
    <t>Vodorovná doprava suti nebo vybouraných hmot suti se složením a hrubým urovnáním, na vzdálenost do 1 km</t>
  </si>
  <si>
    <t xml:space="preserve">Poznámka k souboru cen:_x000D_
1. Ceny nelze použít pro vodorovnou dopravu po železnici, po vodě nebo neobvyklými dopravními prostředky._x000D_
2. Je-li na dopravní dráze pro vodorovnou dopravu překážka, pro kterou je nutné překládat suť nebo vybourané hmoty z jednoho obvyklého dopravního prostředku na jiný, oceňuje se tato lomená doprava v každém úseku samostatně._x000D_
</t>
  </si>
  <si>
    <t>34</t>
  </si>
  <si>
    <t>997211519</t>
  </si>
  <si>
    <t>Příplatek ZKD 1 km u vodorovné dopravy suti</t>
  </si>
  <si>
    <t>-1481325354</t>
  </si>
  <si>
    <t>Vodorovná doprava suti nebo vybouraných hmot suti se složením a hrubým urovnáním, na vzdálenost Příplatek k ceně za každý další i započatý 1 km přes 1 km</t>
  </si>
  <si>
    <t>93,763*10 'Přepočtené koeficientem množství</t>
  </si>
  <si>
    <t>998</t>
  </si>
  <si>
    <t>Přesun hmot</t>
  </si>
  <si>
    <t>35</t>
  </si>
  <si>
    <t>998212111</t>
  </si>
  <si>
    <t>Přesun hmot pro mosty zděné, monolitické betonové nebo ocelové v do 20 m</t>
  </si>
  <si>
    <t>-342758557</t>
  </si>
  <si>
    <t>Přesun hmot pro mosty zděné, betonové monolitické, spřažené ocelobetonové nebo kovové vodorovná dopravní vzdálenost do 100 m výška mostu do 20 m</t>
  </si>
  <si>
    <t xml:space="preserve">Poznámka k souboru cen:_x000D_
1. Ceny nelze použít pro oceňování přesunu hmot ocelových mostních konstrukcí oceňovaných cenami katalogů montážních prací; tento přesun se oceňuje individuálně._x000D_
2. Přesun betonu do mostní konstrukce je zahrnut v cenách betonáže, které obsahují i ukládku betonu do konstrukce (čerpadlem betonu nebo jeřábem s kontejnerem). U betonů je proto uvedena nulová hmotnost, tzn. že hmotnost betonů nevstupuje do výpočtu přesunu hmot._x000D_
</t>
  </si>
  <si>
    <t>PSV</t>
  </si>
  <si>
    <t>Práce a dodávky PSV</t>
  </si>
  <si>
    <t>711</t>
  </si>
  <si>
    <t>Izolace proti vodě, vlhkosti a plynům</t>
  </si>
  <si>
    <t>36</t>
  </si>
  <si>
    <t>711341564</t>
  </si>
  <si>
    <t>Provedení hydroizolace mostovek pásy přitavením NAIP</t>
  </si>
  <si>
    <t>116466889</t>
  </si>
  <si>
    <t>Provedení izolace mostovek pásy přitavením NAIP</t>
  </si>
  <si>
    <t>37</t>
  </si>
  <si>
    <t>62832001</t>
  </si>
  <si>
    <t>pás asfaltový natavitelný oxidovaný tl. 3,5mm typu V60 S35 s vložkou ze skleněné rohože, s jemnozrnným minerálním posypem</t>
  </si>
  <si>
    <t>-936972082</t>
  </si>
  <si>
    <t>157*1,15 'Přepočtené koeficientem množství</t>
  </si>
  <si>
    <t>38</t>
  </si>
  <si>
    <t>711741567</t>
  </si>
  <si>
    <t>Izolace proti vodě vodorovné provedení dilatačních spár přitavením NAIP 1000 mm</t>
  </si>
  <si>
    <t>-713322583</t>
  </si>
  <si>
    <t>Provedení detailů pásy přitavením dilatačních spár-uzávěr zesílením rš 1000 mm NAIP, vodorovných V</t>
  </si>
  <si>
    <t>39</t>
  </si>
  <si>
    <t>BTX.40000014</t>
  </si>
  <si>
    <t>BITALBIT S (role/10m2)</t>
  </si>
  <si>
    <t>647837341</t>
  </si>
  <si>
    <t>4*1,1 'Přepočtené koeficientem množství</t>
  </si>
  <si>
    <t>40</t>
  </si>
  <si>
    <t>998711101</t>
  </si>
  <si>
    <t>Přesun hmot tonážní pro izolace proti vodě, vlhkosti a plynům v objektech výšky do 6 m</t>
  </si>
  <si>
    <t>-1088988205</t>
  </si>
  <si>
    <t>Přesun hmot pro izolace proti vodě, vlhkosti a plynům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</si>
  <si>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</si>
  <si>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VRN</t>
  </si>
  <si>
    <t>Vedlejší rozpočtové náklady</t>
  </si>
  <si>
    <t>VRN3</t>
  </si>
  <si>
    <t>Zařízení staveniště</t>
  </si>
  <si>
    <t>41</t>
  </si>
  <si>
    <t>034303000</t>
  </si>
  <si>
    <t>Dopravní značení na staveništi</t>
  </si>
  <si>
    <t>kpl</t>
  </si>
  <si>
    <t>1024</t>
  </si>
  <si>
    <t>-1313857795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</si>
  <si>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</si>
  <si>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</si>
  <si>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</si>
  <si>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</si>
  <si>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</si>
  <si>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</si>
  <si>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</si>
  <si>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</si>
  <si>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</si>
  <si>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</si>
  <si>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</si>
  <si>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</si>
  <si>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</si>
  <si>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</si>
  <si>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</si>
  <si>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</si>
  <si>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</si>
  <si>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</si>
  <si>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</si>
  <si>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</si>
  <si>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</si>
  <si>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</si>
  <si>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</si>
  <si>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</si>
  <si>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</si>
  <si>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</si>
  <si>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</si>
  <si>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</si>
  <si>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</si>
  <si>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</si>
  <si>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</si>
  <si>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</si>
  <si>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</si>
  <si>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</si>
  <si>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</si>
  <si>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</si>
  <si>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</si>
  <si>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</si>
  <si>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</si>
  <si>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</si>
  <si>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</si>
  <si>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</si>
  <si>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</si>
  <si>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</si>
  <si>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</si>
  <si>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</si>
  <si>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</si>
  <si>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</si>
  <si>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</si>
  <si>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</si>
  <si>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</si>
  <si>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</si>
  <si>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</si>
  <si>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</si>
  <si>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</si>
  <si>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</si>
  <si>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</si>
  <si>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</si>
  <si>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</si>
  <si>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</si>
  <si>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</si>
  <si>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</si>
  <si>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</si>
  <si>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</si>
  <si>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</si>
  <si>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</si>
  <si>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</si>
  <si>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</si>
  <si>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</si>
  <si>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</si>
  <si>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</si>
  <si>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</si>
  <si>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</si>
  <si>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</si>
  <si>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</si>
  <si>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</si>
  <si>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</si>
  <si>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</si>
  <si>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</si>
  <si>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</si>
  <si>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</si>
  <si>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</si>
  <si>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</si>
  <si>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</si>
  <si>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</si>
  <si>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</si>
  <si>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</si>
  <si>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</si>
  <si>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</si>
  <si>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</si>
  <si>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</si>
  <si>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</si>
  <si>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</si>
  <si>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</si>
  <si>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</si>
  <si>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</si>
  <si>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</si>
  <si>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</si>
  <si>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</si>
  <si>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</si>
  <si>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</si>
  <si>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</si>
  <si>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</si>
  <si>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</si>
  <si>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</si>
  <si>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</si>
  <si>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</si>
  <si>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</si>
  <si>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</si>
  <si>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</si>
  <si>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</si>
  <si>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</si>
  <si>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</si>
  <si>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</si>
  <si>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</si>
  <si>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</si>
  <si>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</si>
  <si>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</si>
  <si>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</si>
  <si>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</si>
  <si>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</si>
  <si>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</si>
  <si>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</si>
  <si>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</si>
  <si>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</si>
  <si>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</si>
  <si>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</si>
  <si>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</si>
  <si>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</si>
  <si>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</si>
  <si>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</si>
  <si>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</si>
  <si>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</si>
  <si>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</si>
  <si>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</si>
  <si>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</si>
  <si>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</si>
  <si>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</si>
  <si>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</si>
  <si>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</si>
  <si>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</si>
  <si>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</si>
  <si>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</si>
  <si>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</si>
  <si>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</si>
  <si>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</si>
  <si>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</si>
  <si>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</si>
  <si>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</si>
  <si>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</si>
  <si>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</si>
  <si>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</si>
  <si>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</si>
  <si>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</si>
  <si>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</si>
  <si>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</si>
  <si>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</si>
  <si>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</si>
  <si>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</si>
  <si>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</si>
  <si>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</si>
  <si>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</si>
  <si>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</si>
  <si>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</si>
  <si>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</si>
  <si>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</si>
  <si>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</si>
  <si>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</si>
  <si>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</si>
  <si>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</si>
  <si>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</si>
  <si>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</si>
  <si>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</si>
  <si>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</si>
  <si>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</si>
  <si>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</si>
  <si>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</si>
  <si>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</si>
  <si>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</si>
  <si>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</si>
  <si>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</si>
  <si>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</si>
  <si>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</si>
  <si>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</si>
  <si>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</si>
  <si>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</si>
  <si>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Oprava mostu ev.č. 11748-1 Klášter</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</si>
</sst>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4">
    <fill>
      <patternFill patternType="none"/>
    </fill>
    <fill>
      <patternFill patternType="gray125"/>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1" fillId="0" borderId="0" applyNumberFormat="0" applyFill="0" applyBorder="0" applyAlignment="0" applyProtection="0"/>
  </cellStyleXfs>
  <cellXfs count="33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4"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2" borderId="0" xfId="0" applyFont="1" applyFill="1" applyAlignment="1" applyProtection="1">
      <alignment vertical="center"/>
    </xf>
    <xf numFmtId="0" fontId="4" fillId="2" borderId="7" xfId="0" applyFont="1" applyFill="1" applyBorder="1" applyAlignment="1" applyProtection="1">
      <alignment horizontal="left" vertical="center"/>
    </xf>
    <xf numFmtId="0" fontId="0" fillId="2" borderId="8" xfId="0" applyFont="1" applyFill="1" applyBorder="1" applyAlignment="1" applyProtection="1">
      <alignment vertical="center"/>
    </xf>
    <xf numFmtId="0" fontId="4" fillId="2"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4"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3" borderId="8" xfId="0" applyFont="1" applyFill="1" applyBorder="1" applyAlignment="1" applyProtection="1">
      <alignment vertical="center"/>
    </xf>
    <xf numFmtId="0" fontId="18" fillId="3" borderId="9" xfId="0" applyFont="1" applyFill="1" applyBorder="1" applyAlignment="1" applyProtection="1">
      <alignment horizontal="center" vertical="center"/>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vertical="center"/>
    </xf>
    <xf numFmtId="4" fontId="20"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6" fillId="0" borderId="15" xfId="0" applyNumberFormat="1" applyFont="1" applyBorder="1" applyAlignment="1" applyProtection="1">
      <alignment vertical="center"/>
    </xf>
    <xf numFmtId="4" fontId="16" fillId="0" borderId="0" xfId="0" applyNumberFormat="1" applyFont="1" applyBorder="1" applyAlignment="1" applyProtection="1">
      <alignment vertical="center"/>
    </xf>
    <xf numFmtId="166" fontId="16" fillId="0" borderId="0" xfId="0" applyNumberFormat="1" applyFont="1" applyBorder="1" applyAlignment="1" applyProtection="1">
      <alignment vertical="center"/>
    </xf>
    <xf numFmtId="4" fontId="16" fillId="0" borderId="16" xfId="0" applyNumberFormat="1" applyFont="1" applyBorder="1" applyAlignment="1" applyProtection="1">
      <alignment vertical="center"/>
    </xf>
    <xf numFmtId="0" fontId="4" fillId="0" borderId="0" xfId="0" applyFont="1" applyAlignment="1">
      <alignment horizontal="left" vertical="center"/>
    </xf>
    <xf numFmtId="0" fontId="21" fillId="0" borderId="0" xfId="1" applyFont="1" applyAlignment="1">
      <alignment horizontal="center" vertical="center"/>
    </xf>
    <xf numFmtId="0" fontId="5" fillId="0" borderId="4" xfId="0" applyFont="1" applyBorder="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4" fillId="0" borderId="20" xfId="0" applyNumberFormat="1" applyFont="1" applyBorder="1" applyAlignment="1" applyProtection="1">
      <alignment vertical="center"/>
    </xf>
    <xf numFmtId="4" fontId="24" fillId="0" borderId="21" xfId="0" applyNumberFormat="1" applyFont="1" applyBorder="1" applyAlignment="1" applyProtection="1">
      <alignment vertical="center"/>
    </xf>
    <xf numFmtId="166" fontId="24" fillId="0" borderId="21" xfId="0" applyNumberFormat="1" applyFont="1" applyBorder="1" applyAlignment="1" applyProtection="1">
      <alignment vertical="center"/>
    </xf>
    <xf numFmtId="4" fontId="24" fillId="0" borderId="22" xfId="0" applyNumberFormat="1" applyFont="1" applyBorder="1" applyAlignment="1" applyProtection="1">
      <alignment vertical="center"/>
    </xf>
    <xf numFmtId="0" fontId="5" fillId="0" borderId="0" xfId="0" applyFont="1" applyAlignment="1">
      <alignment horizontal="left" vertical="center"/>
    </xf>
    <xf numFmtId="0" fontId="0" fillId="0" borderId="2" xfId="0" applyBorder="1"/>
    <xf numFmtId="0" fontId="0" fillId="0" borderId="3" xfId="0" applyBorder="1"/>
    <xf numFmtId="0" fontId="12" fillId="0" borderId="0" xfId="0" applyFont="1" applyAlignment="1">
      <alignment horizontal="left" vertical="center"/>
    </xf>
    <xf numFmtId="0" fontId="25"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4" fillId="0" borderId="0" xfId="0" applyFont="1" applyAlignment="1">
      <alignment horizontal="left" vertical="center"/>
    </xf>
    <xf numFmtId="4" fontId="20" fillId="0" borderId="0" xfId="0" applyNumberFormat="1" applyFont="1" applyAlignment="1">
      <alignment vertical="center"/>
    </xf>
    <xf numFmtId="0" fontId="1" fillId="0" borderId="0" xfId="0" applyFont="1" applyAlignment="1">
      <alignment horizontal="right" vertical="center"/>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3" borderId="0" xfId="0" applyFont="1" applyFill="1" applyAlignment="1">
      <alignment vertical="center"/>
    </xf>
    <xf numFmtId="0" fontId="4" fillId="3" borderId="7" xfId="0" applyFont="1" applyFill="1" applyBorder="1" applyAlignment="1">
      <alignment horizontal="left" vertical="center"/>
    </xf>
    <xf numFmtId="0" fontId="0" fillId="3" borderId="8" xfId="0" applyFont="1" applyFill="1" applyBorder="1" applyAlignment="1">
      <alignment vertical="center"/>
    </xf>
    <xf numFmtId="0" fontId="4" fillId="3" borderId="8" xfId="0" applyFont="1" applyFill="1" applyBorder="1" applyAlignment="1">
      <alignment horizontal="right" vertical="center"/>
    </xf>
    <xf numFmtId="0" fontId="4" fillId="3" borderId="8" xfId="0" applyFont="1" applyFill="1" applyBorder="1" applyAlignment="1">
      <alignment horizontal="center" vertical="center"/>
    </xf>
    <xf numFmtId="4" fontId="4" fillId="3" borderId="8" xfId="0" applyNumberFormat="1" applyFont="1" applyFill="1" applyBorder="1" applyAlignment="1">
      <alignment vertical="center"/>
    </xf>
    <xf numFmtId="0" fontId="0" fillId="3"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8" fillId="3" borderId="0" xfId="0" applyFont="1" applyFill="1" applyAlignment="1" applyProtection="1">
      <alignment horizontal="left" vertical="center"/>
    </xf>
    <xf numFmtId="0" fontId="0" fillId="3" borderId="0" xfId="0" applyFont="1" applyFill="1" applyAlignment="1" applyProtection="1">
      <alignment vertical="center"/>
    </xf>
    <xf numFmtId="0" fontId="18" fillId="3" borderId="0" xfId="0" applyFont="1" applyFill="1" applyAlignment="1" applyProtection="1">
      <alignment horizontal="right" vertical="center"/>
    </xf>
    <xf numFmtId="0" fontId="26"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18" fillId="3" borderId="17" xfId="0" applyFont="1" applyFill="1" applyBorder="1" applyAlignment="1" applyProtection="1">
      <alignment horizontal="center" vertical="center" wrapText="1"/>
    </xf>
    <xf numFmtId="0" fontId="18" fillId="3" borderId="18" xfId="0" applyFont="1" applyFill="1" applyBorder="1" applyAlignment="1" applyProtection="1">
      <alignment horizontal="center" vertical="center" wrapText="1"/>
    </xf>
    <xf numFmtId="0" fontId="18" fillId="3"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0" fillId="0" borderId="0" xfId="0" applyNumberFormat="1" applyFont="1" applyAlignment="1" applyProtection="1"/>
    <xf numFmtId="0" fontId="0" fillId="0" borderId="13" xfId="0" applyBorder="1" applyAlignment="1" applyProtection="1">
      <alignment vertical="center"/>
    </xf>
    <xf numFmtId="166" fontId="27" fillId="0" borderId="13" xfId="0" applyNumberFormat="1" applyFont="1" applyBorder="1" applyAlignment="1" applyProtection="1"/>
    <xf numFmtId="166" fontId="27" fillId="0" borderId="14" xfId="0" applyNumberFormat="1" applyFont="1" applyBorder="1" applyAlignment="1" applyProtection="1"/>
    <xf numFmtId="4" fontId="28"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18" fillId="0" borderId="23" xfId="0" applyFont="1" applyBorder="1" applyAlignment="1" applyProtection="1">
      <alignment horizontal="center" vertical="center"/>
    </xf>
    <xf numFmtId="49" fontId="18" fillId="0" borderId="23" xfId="0" applyNumberFormat="1"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23" xfId="0" applyFont="1" applyBorder="1" applyAlignment="1" applyProtection="1">
      <alignment horizontal="center" vertical="center" wrapText="1"/>
    </xf>
    <xf numFmtId="167" fontId="18" fillId="0" borderId="23" xfId="0" applyNumberFormat="1" applyFont="1" applyBorder="1" applyAlignment="1" applyProtection="1">
      <alignment vertical="center"/>
    </xf>
    <xf numFmtId="4" fontId="18" fillId="0" borderId="23" xfId="0" applyNumberFormat="1" applyFont="1" applyBorder="1" applyAlignment="1" applyProtection="1">
      <alignment vertical="center"/>
    </xf>
    <xf numFmtId="0" fontId="19" fillId="0" borderId="15" xfId="0" applyFont="1" applyBorder="1" applyAlignment="1" applyProtection="1">
      <alignment horizontal="left" vertical="center"/>
    </xf>
    <xf numFmtId="0" fontId="19" fillId="0" borderId="0" xfId="0" applyFont="1" applyBorder="1" applyAlignment="1" applyProtection="1">
      <alignment horizontal="center" vertical="center"/>
    </xf>
    <xf numFmtId="166" fontId="19" fillId="0" borderId="0" xfId="0" applyNumberFormat="1" applyFont="1" applyBorder="1" applyAlignment="1" applyProtection="1">
      <alignment vertical="center"/>
    </xf>
    <xf numFmtId="166" fontId="19" fillId="0" borderId="16" xfId="0" applyNumberFormat="1" applyFont="1" applyBorder="1" applyAlignment="1" applyProtection="1">
      <alignment vertical="center"/>
    </xf>
    <xf numFmtId="0" fontId="18" fillId="0" borderId="0" xfId="0" applyFont="1" applyAlignment="1">
      <alignment horizontal="left" vertical="center"/>
    </xf>
    <xf numFmtId="4" fontId="0" fillId="0" borderId="0" xfId="0" applyNumberFormat="1" applyFont="1" applyAlignment="1">
      <alignment vertical="center"/>
    </xf>
    <xf numFmtId="0" fontId="29" fillId="0" borderId="0" xfId="0" applyFont="1" applyAlignment="1" applyProtection="1">
      <alignment horizontal="left" vertical="center"/>
    </xf>
    <xf numFmtId="0" fontId="30" fillId="0" borderId="0" xfId="0" applyFont="1" applyAlignment="1" applyProtection="1">
      <alignment horizontal="lef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31" fillId="0" borderId="0" xfId="0" applyFont="1" applyAlignment="1" applyProtection="1">
      <alignment vertical="center" wrapText="1"/>
    </xf>
    <xf numFmtId="0" fontId="32" fillId="0" borderId="23" xfId="0" applyFont="1" applyBorder="1" applyAlignment="1" applyProtection="1">
      <alignment horizontal="center" vertical="center"/>
    </xf>
    <xf numFmtId="49" fontId="32" fillId="0" borderId="23" xfId="0" applyNumberFormat="1" applyFont="1" applyBorder="1" applyAlignment="1" applyProtection="1">
      <alignment horizontal="left" vertical="center" wrapText="1"/>
    </xf>
    <xf numFmtId="0" fontId="32" fillId="0" borderId="23" xfId="0" applyFont="1" applyBorder="1" applyAlignment="1" applyProtection="1">
      <alignment horizontal="left" vertical="center" wrapText="1"/>
    </xf>
    <xf numFmtId="0" fontId="32" fillId="0" borderId="23" xfId="0" applyFont="1" applyBorder="1" applyAlignment="1" applyProtection="1">
      <alignment horizontal="center" vertical="center" wrapText="1"/>
    </xf>
    <xf numFmtId="167" fontId="32" fillId="0" borderId="23" xfId="0" applyNumberFormat="1" applyFont="1" applyBorder="1" applyAlignment="1" applyProtection="1">
      <alignment vertical="center"/>
    </xf>
    <xf numFmtId="4" fontId="32" fillId="0" borderId="23" xfId="0" applyNumberFormat="1" applyFont="1" applyBorder="1" applyAlignment="1" applyProtection="1">
      <alignment vertical="center"/>
    </xf>
    <xf numFmtId="0" fontId="33" fillId="0" borderId="4" xfId="0" applyFont="1" applyBorder="1" applyAlignment="1">
      <alignment vertical="center"/>
    </xf>
    <xf numFmtId="0" fontId="32" fillId="0" borderId="15" xfId="0" applyFont="1" applyBorder="1" applyAlignment="1" applyProtection="1">
      <alignment horizontal="left" vertical="center"/>
    </xf>
    <xf numFmtId="0" fontId="32" fillId="0" borderId="0" xfId="0" applyFont="1" applyBorder="1" applyAlignment="1" applyProtection="1">
      <alignment horizontal="center"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7" xfId="0" applyFont="1" applyBorder="1" applyAlignment="1">
      <alignment vertical="center" wrapText="1"/>
    </xf>
    <xf numFmtId="0" fontId="34" fillId="0" borderId="28" xfId="0" applyFont="1" applyBorder="1" applyAlignment="1">
      <alignment vertical="center" wrapText="1"/>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37" fillId="0" borderId="27" xfId="0" applyFont="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left" vertical="center"/>
    </xf>
    <xf numFmtId="0" fontId="37" fillId="0" borderId="1" xfId="0" applyFont="1" applyBorder="1" applyAlignment="1">
      <alignment vertical="center"/>
    </xf>
    <xf numFmtId="49" fontId="37" fillId="0" borderId="1" xfId="0" applyNumberFormat="1" applyFont="1" applyBorder="1" applyAlignment="1">
      <alignment vertical="center" wrapText="1"/>
    </xf>
    <xf numFmtId="0" fontId="34" fillId="0" borderId="30" xfId="0" applyFont="1" applyBorder="1" applyAlignment="1">
      <alignment vertical="center" wrapText="1"/>
    </xf>
    <xf numFmtId="0" fontId="38" fillId="0" borderId="29" xfId="0" applyFont="1" applyBorder="1" applyAlignment="1">
      <alignment vertical="center" wrapText="1"/>
    </xf>
    <xf numFmtId="0" fontId="34" fillId="0" borderId="31" xfId="0" applyFont="1" applyBorder="1" applyAlignment="1">
      <alignment vertical="center" wrapText="1"/>
    </xf>
    <xf numFmtId="0" fontId="34" fillId="0" borderId="1" xfId="0" applyFont="1" applyBorder="1" applyAlignment="1">
      <alignment vertical="top"/>
    </xf>
    <xf numFmtId="0" fontId="34" fillId="0" borderId="0" xfId="0" applyFont="1" applyAlignment="1">
      <alignment vertical="top"/>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4" fillId="0" borderId="28" xfId="0" applyFont="1" applyBorder="1" applyAlignment="1">
      <alignment horizontal="left" vertical="center"/>
    </xf>
    <xf numFmtId="0" fontId="36" fillId="0" borderId="1"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1" xfId="0" applyFont="1" applyBorder="1" applyAlignment="1">
      <alignment horizontal="left" vertical="center"/>
    </xf>
    <xf numFmtId="0" fontId="37" fillId="0" borderId="0" xfId="0" applyFont="1" applyAlignment="1">
      <alignment horizontal="left" vertical="center"/>
    </xf>
    <xf numFmtId="0" fontId="37" fillId="0" borderId="1" xfId="0" applyFont="1" applyBorder="1" applyAlignment="1">
      <alignment horizontal="center" vertical="center"/>
    </xf>
    <xf numFmtId="0" fontId="37" fillId="0" borderId="27" xfId="0" applyFont="1" applyBorder="1" applyAlignment="1">
      <alignment horizontal="left" vertical="center"/>
    </xf>
    <xf numFmtId="0" fontId="37" fillId="0" borderId="1" xfId="0" applyFont="1" applyFill="1" applyBorder="1" applyAlignment="1">
      <alignment horizontal="left" vertical="center"/>
    </xf>
    <xf numFmtId="0" fontId="37" fillId="0" borderId="1" xfId="0" applyFont="1" applyFill="1" applyBorder="1" applyAlignment="1">
      <alignment horizontal="center" vertical="center"/>
    </xf>
    <xf numFmtId="0" fontId="34" fillId="0" borderId="30" xfId="0" applyFont="1" applyBorder="1" applyAlignment="1">
      <alignment horizontal="left" vertical="center"/>
    </xf>
    <xf numFmtId="0" fontId="38" fillId="0" borderId="29" xfId="0" applyFont="1" applyBorder="1" applyAlignment="1">
      <alignment horizontal="left" vertical="center"/>
    </xf>
    <xf numFmtId="0" fontId="34" fillId="0" borderId="31" xfId="0" applyFont="1" applyBorder="1" applyAlignment="1">
      <alignment horizontal="left" vertical="center"/>
    </xf>
    <xf numFmtId="0" fontId="34" fillId="0" borderId="1" xfId="0" applyFont="1" applyBorder="1" applyAlignment="1">
      <alignment horizontal="left" vertical="center"/>
    </xf>
    <xf numFmtId="0" fontId="38" fillId="0" borderId="1" xfId="0" applyFont="1" applyBorder="1" applyAlignment="1">
      <alignment horizontal="left" vertical="center"/>
    </xf>
    <xf numFmtId="0" fontId="39" fillId="0" borderId="1" xfId="0" applyFont="1" applyBorder="1" applyAlignment="1">
      <alignment horizontal="left" vertical="center"/>
    </xf>
    <xf numFmtId="0" fontId="37" fillId="0" borderId="29" xfId="0" applyFont="1" applyBorder="1" applyAlignment="1">
      <alignment horizontal="left" vertical="center"/>
    </xf>
    <xf numFmtId="0" fontId="34" fillId="0" borderId="1" xfId="0" applyFont="1" applyBorder="1" applyAlignment="1">
      <alignment horizontal="left" vertical="center" wrapText="1"/>
    </xf>
    <xf numFmtId="0" fontId="37" fillId="0" borderId="1"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28" xfId="0" applyFont="1" applyBorder="1" applyAlignment="1">
      <alignment horizontal="left" vertical="center"/>
    </xf>
    <xf numFmtId="0" fontId="37" fillId="0" borderId="30" xfId="0" applyFont="1" applyBorder="1" applyAlignment="1">
      <alignment horizontal="left" vertical="center" wrapText="1"/>
    </xf>
    <xf numFmtId="0" fontId="37" fillId="0" borderId="29" xfId="0" applyFont="1" applyBorder="1" applyAlignment="1">
      <alignment horizontal="left" vertical="center" wrapText="1"/>
    </xf>
    <xf numFmtId="0" fontId="37" fillId="0" borderId="31" xfId="0" applyFont="1" applyBorder="1" applyAlignment="1">
      <alignment horizontal="left" vertical="center" wrapText="1"/>
    </xf>
    <xf numFmtId="0" fontId="37" fillId="0" borderId="1" xfId="0" applyFont="1" applyBorder="1" applyAlignment="1">
      <alignment horizontal="left" vertical="top"/>
    </xf>
    <xf numFmtId="0" fontId="37" fillId="0" borderId="1" xfId="0" applyFont="1" applyBorder="1" applyAlignment="1">
      <alignment horizontal="center" vertical="top"/>
    </xf>
    <xf numFmtId="0" fontId="37" fillId="0" borderId="30" xfId="0" applyFont="1" applyBorder="1" applyAlignment="1">
      <alignment horizontal="left" vertical="center"/>
    </xf>
    <xf numFmtId="0" fontId="37" fillId="0" borderId="31" xfId="0" applyFont="1" applyBorder="1" applyAlignment="1">
      <alignment horizontal="left" vertical="center"/>
    </xf>
    <xf numFmtId="0" fontId="39" fillId="0" borderId="0" xfId="0" applyFont="1" applyAlignment="1">
      <alignment vertical="center"/>
    </xf>
    <xf numFmtId="0" fontId="36" fillId="0" borderId="1"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1" xfId="0" applyBorder="1" applyAlignment="1">
      <alignment vertical="top"/>
    </xf>
    <xf numFmtId="49" fontId="37" fillId="0" borderId="1"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xf numFmtId="0" fontId="34" fillId="0" borderId="27" xfId="0" applyFont="1" applyBorder="1" applyAlignment="1">
      <alignment vertical="top"/>
    </xf>
    <xf numFmtId="0" fontId="34" fillId="0" borderId="28" xfId="0" applyFont="1" applyBorder="1" applyAlignment="1">
      <alignment vertical="top"/>
    </xf>
    <xf numFmtId="0" fontId="34" fillId="0" borderId="1" xfId="0" applyFont="1" applyBorder="1" applyAlignment="1">
      <alignment horizontal="center" vertical="center"/>
    </xf>
    <xf numFmtId="0" fontId="34" fillId="0" borderId="1" xfId="0" applyFont="1" applyBorder="1" applyAlignment="1">
      <alignment horizontal="left" vertical="top"/>
    </xf>
    <xf numFmtId="0" fontId="34" fillId="0" borderId="30" xfId="0" applyFont="1" applyBorder="1" applyAlignment="1">
      <alignment vertical="top"/>
    </xf>
    <xf numFmtId="0" fontId="34" fillId="0" borderId="29" xfId="0" applyFont="1" applyBorder="1" applyAlignment="1">
      <alignment vertical="top"/>
    </xf>
    <xf numFmtId="0" fontId="34" fillId="0" borderId="31" xfId="0" applyFont="1" applyBorder="1" applyAlignment="1">
      <alignment vertical="top"/>
    </xf>
    <xf numFmtId="0" fontId="0" fillId="0" borderId="0" xfId="0"/>
    <xf numFmtId="0" fontId="18" fillId="3" borderId="7" xfId="0" applyFont="1" applyFill="1" applyBorder="1" applyAlignment="1" applyProtection="1">
      <alignment horizontal="center" vertical="center"/>
    </xf>
    <xf numFmtId="0" fontId="18" fillId="3" borderId="8" xfId="0" applyFont="1" applyFill="1" applyBorder="1" applyAlignment="1" applyProtection="1">
      <alignment horizontal="left" vertical="center"/>
    </xf>
    <xf numFmtId="0" fontId="18" fillId="3" borderId="8" xfId="0" applyFont="1" applyFill="1" applyBorder="1" applyAlignment="1" applyProtection="1">
      <alignment horizontal="center" vertical="center"/>
    </xf>
    <xf numFmtId="0" fontId="18" fillId="3" borderId="8" xfId="0" applyFont="1" applyFill="1" applyBorder="1" applyAlignment="1" applyProtection="1">
      <alignment horizontal="righ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7" fillId="0" borderId="15" xfId="0" applyFont="1" applyBorder="1" applyAlignment="1" applyProtection="1">
      <alignment horizontal="left" vertical="center"/>
    </xf>
    <xf numFmtId="0" fontId="17" fillId="0" borderId="0" xfId="0" applyFont="1" applyBorder="1" applyAlignment="1" applyProtection="1">
      <alignment horizontal="left" vertical="center"/>
    </xf>
    <xf numFmtId="4" fontId="15"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2" borderId="8" xfId="0" applyFont="1" applyFill="1" applyBorder="1" applyAlignment="1" applyProtection="1">
      <alignment horizontal="left" vertical="center"/>
    </xf>
    <xf numFmtId="0" fontId="0" fillId="2" borderId="8" xfId="0" applyFont="1" applyFill="1" applyBorder="1" applyAlignment="1" applyProtection="1">
      <alignment vertical="center"/>
    </xf>
    <xf numFmtId="4" fontId="4" fillId="2" borderId="8" xfId="0" applyNumberFormat="1" applyFont="1" applyFill="1" applyBorder="1" applyAlignment="1" applyProtection="1">
      <alignment vertical="center"/>
    </xf>
    <xf numFmtId="0" fontId="0" fillId="2" borderId="9" xfId="0" applyFont="1" applyFill="1" applyBorder="1" applyAlignment="1" applyProtection="1">
      <alignment vertical="center"/>
    </xf>
    <xf numFmtId="4" fontId="23" fillId="0" borderId="0" xfId="0" applyNumberFormat="1" applyFont="1" applyAlignment="1" applyProtection="1">
      <alignment vertical="center"/>
    </xf>
    <xf numFmtId="0" fontId="23" fillId="0" borderId="0" xfId="0" applyFont="1" applyAlignment="1" applyProtection="1">
      <alignment vertical="center"/>
    </xf>
    <xf numFmtId="0" fontId="22" fillId="0" borderId="0" xfId="0" applyFont="1" applyAlignment="1" applyProtection="1">
      <alignment horizontal="left" vertical="center" wrapText="1"/>
    </xf>
    <xf numFmtId="4" fontId="20" fillId="0" borderId="0" xfId="0" applyNumberFormat="1" applyFont="1" applyAlignment="1" applyProtection="1">
      <alignment horizontal="right" vertical="center"/>
    </xf>
    <xf numFmtId="4" fontId="20" fillId="0" borderId="0" xfId="0" applyNumberFormat="1" applyFont="1" applyAlignment="1" applyProtection="1">
      <alignmen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0" fontId="2" fillId="0" borderId="0" xfId="0" applyFont="1" applyAlignment="1" applyProtection="1">
      <alignment horizontal="left" vertical="center" wrapText="1"/>
    </xf>
    <xf numFmtId="4" fontId="14"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0" fontId="3"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0" fillId="0" borderId="0" xfId="0" applyFont="1" applyAlignment="1" applyProtection="1">
      <alignment vertical="center"/>
    </xf>
    <xf numFmtId="0" fontId="37" fillId="0" borderId="1" xfId="0" applyFont="1" applyBorder="1" applyAlignment="1">
      <alignment horizontal="left" vertical="center" wrapText="1"/>
    </xf>
    <xf numFmtId="0" fontId="35" fillId="0" borderId="1" xfId="0" applyFont="1" applyBorder="1" applyAlignment="1">
      <alignment horizontal="center" vertical="center" wrapText="1"/>
    </xf>
    <xf numFmtId="0" fontId="36" fillId="0" borderId="29" xfId="0" applyFont="1" applyBorder="1" applyAlignment="1">
      <alignment horizontal="left" wrapText="1"/>
    </xf>
    <xf numFmtId="0" fontId="35" fillId="0" borderId="1" xfId="0" applyFont="1" applyBorder="1" applyAlignment="1">
      <alignment horizontal="center" vertical="center"/>
    </xf>
    <xf numFmtId="49" fontId="37" fillId="0" borderId="1" xfId="0" applyNumberFormat="1" applyFont="1" applyBorder="1" applyAlignment="1">
      <alignment horizontal="left" vertical="center" wrapText="1"/>
    </xf>
    <xf numFmtId="0" fontId="37" fillId="0" borderId="1" xfId="0" applyFont="1" applyBorder="1" applyAlignment="1">
      <alignment horizontal="left" vertical="top"/>
    </xf>
    <xf numFmtId="0" fontId="37" fillId="0" borderId="1" xfId="0" applyFont="1" applyBorder="1" applyAlignment="1">
      <alignment horizontal="left" vertical="center"/>
    </xf>
    <xf numFmtId="0" fontId="36" fillId="0" borderId="29" xfId="0" applyFont="1" applyBorder="1" applyAlignment="1">
      <alignment horizontal="left"/>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1">
    <pageSetUpPr fitToPage="1"/>
  </sheetPr>
  <dimension ref="A1:CM57"/>
  <sheetViews>
    <sheetView showGridLines="0" tabSelected="1" topLeftCell="A9" workbookViewId="0">
      <selection activeCell="AG55" sqref="AG55:AM55"/>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6" t="s">
        <v>0</v>
      </c>
      <c r="AZ1" s="16" t="s">
        <v>1</v>
      </c>
      <c r="BA1" s="16" t="s">
        <v>2</v>
      </c>
      <c r="BB1" s="16" t="s">
        <v>3</v>
      </c>
      <c r="BT1" s="16" t="s">
        <v>4</v>
      </c>
      <c r="BU1" s="16" t="s">
        <v>4</v>
      </c>
      <c r="BV1" s="16" t="s">
        <v>5</v>
      </c>
    </row>
    <row r="2" spans="1:74" s="1" customFormat="1" ht="36.950000000000003" customHeight="1">
      <c r="AR2" s="292"/>
      <c r="AS2" s="292"/>
      <c r="AT2" s="292"/>
      <c r="AU2" s="292"/>
      <c r="AV2" s="292"/>
      <c r="AW2" s="292"/>
      <c r="AX2" s="292"/>
      <c r="AY2" s="292"/>
      <c r="AZ2" s="292"/>
      <c r="BA2" s="292"/>
      <c r="BB2" s="292"/>
      <c r="BC2" s="292"/>
      <c r="BD2" s="292"/>
      <c r="BE2" s="292"/>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S4" s="17" t="s">
        <v>11</v>
      </c>
    </row>
    <row r="5" spans="1:74" s="1" customFormat="1" ht="12" customHeight="1">
      <c r="B5" s="21"/>
      <c r="C5" s="22"/>
      <c r="D5" s="25" t="s">
        <v>12</v>
      </c>
      <c r="E5" s="22"/>
      <c r="F5" s="22"/>
      <c r="G5" s="22"/>
      <c r="H5" s="22"/>
      <c r="I5" s="22"/>
      <c r="J5" s="22"/>
      <c r="K5" s="320"/>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22"/>
      <c r="AQ5" s="22"/>
      <c r="AR5" s="20"/>
      <c r="BS5" s="17" t="s">
        <v>6</v>
      </c>
    </row>
    <row r="6" spans="1:74" s="1" customFormat="1" ht="36.950000000000003" customHeight="1">
      <c r="B6" s="21"/>
      <c r="C6" s="22"/>
      <c r="D6" s="27" t="s">
        <v>14</v>
      </c>
      <c r="E6" s="22"/>
      <c r="F6" s="22"/>
      <c r="G6" s="22"/>
      <c r="H6" s="22"/>
      <c r="I6" s="22"/>
      <c r="J6" s="22"/>
      <c r="K6" s="322" t="s">
        <v>549</v>
      </c>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22"/>
      <c r="AQ6" s="22"/>
      <c r="AR6" s="20"/>
      <c r="BS6" s="17" t="s">
        <v>6</v>
      </c>
    </row>
    <row r="7" spans="1:74" s="1" customFormat="1" ht="12" customHeight="1">
      <c r="B7" s="21"/>
      <c r="C7" s="22"/>
      <c r="D7" s="28" t="s">
        <v>15</v>
      </c>
      <c r="E7" s="22"/>
      <c r="F7" s="22"/>
      <c r="G7" s="22"/>
      <c r="H7" s="22"/>
      <c r="I7" s="22"/>
      <c r="J7" s="22"/>
      <c r="K7" s="26" t="s">
        <v>16</v>
      </c>
      <c r="L7" s="22"/>
      <c r="M7" s="22"/>
      <c r="N7" s="22"/>
      <c r="O7" s="22"/>
      <c r="P7" s="22"/>
      <c r="Q7" s="22"/>
      <c r="R7" s="22"/>
      <c r="S7" s="22"/>
      <c r="T7" s="22"/>
      <c r="U7" s="22"/>
      <c r="V7" s="22"/>
      <c r="W7" s="22"/>
      <c r="X7" s="22"/>
      <c r="Y7" s="22"/>
      <c r="Z7" s="22"/>
      <c r="AA7" s="22"/>
      <c r="AB7" s="22"/>
      <c r="AC7" s="22"/>
      <c r="AD7" s="22"/>
      <c r="AE7" s="22"/>
      <c r="AF7" s="22"/>
      <c r="AG7" s="22"/>
      <c r="AH7" s="22"/>
      <c r="AI7" s="22"/>
      <c r="AJ7" s="22"/>
      <c r="AK7" s="28" t="s">
        <v>17</v>
      </c>
      <c r="AL7" s="22"/>
      <c r="AM7" s="22"/>
      <c r="AN7" s="26" t="s">
        <v>16</v>
      </c>
      <c r="AO7" s="22"/>
      <c r="AP7" s="22"/>
      <c r="AQ7" s="22"/>
      <c r="AR7" s="20"/>
      <c r="BS7" s="17" t="s">
        <v>6</v>
      </c>
    </row>
    <row r="8" spans="1:74" s="1" customFormat="1" ht="12" customHeight="1">
      <c r="B8" s="21"/>
      <c r="C8" s="22"/>
      <c r="D8" s="28" t="s">
        <v>18</v>
      </c>
      <c r="E8" s="22"/>
      <c r="F8" s="22"/>
      <c r="G8" s="22"/>
      <c r="H8" s="22"/>
      <c r="I8" s="22"/>
      <c r="J8" s="22"/>
      <c r="K8" s="26" t="s">
        <v>19</v>
      </c>
      <c r="L8" s="22"/>
      <c r="M8" s="22"/>
      <c r="N8" s="22"/>
      <c r="O8" s="22"/>
      <c r="P8" s="22"/>
      <c r="Q8" s="22"/>
      <c r="R8" s="22"/>
      <c r="S8" s="22"/>
      <c r="T8" s="22"/>
      <c r="U8" s="22"/>
      <c r="V8" s="22"/>
      <c r="W8" s="22"/>
      <c r="X8" s="22"/>
      <c r="Y8" s="22"/>
      <c r="Z8" s="22"/>
      <c r="AA8" s="22"/>
      <c r="AB8" s="22"/>
      <c r="AC8" s="22"/>
      <c r="AD8" s="22"/>
      <c r="AE8" s="22"/>
      <c r="AF8" s="22"/>
      <c r="AG8" s="22"/>
      <c r="AH8" s="22"/>
      <c r="AI8" s="22"/>
      <c r="AJ8" s="22"/>
      <c r="AK8" s="28" t="s">
        <v>20</v>
      </c>
      <c r="AL8" s="22"/>
      <c r="AM8" s="22"/>
      <c r="AN8" s="26"/>
      <c r="AO8" s="22"/>
      <c r="AP8" s="22"/>
      <c r="AQ8" s="22"/>
      <c r="AR8" s="20"/>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S9" s="17" t="s">
        <v>6</v>
      </c>
    </row>
    <row r="10" spans="1:74" s="1" customFormat="1" ht="12" customHeight="1">
      <c r="B10" s="21"/>
      <c r="C10" s="22"/>
      <c r="D10" s="28" t="s">
        <v>21</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8" t="s">
        <v>22</v>
      </c>
      <c r="AL10" s="22"/>
      <c r="AM10" s="22"/>
      <c r="AN10" s="26" t="s">
        <v>16</v>
      </c>
      <c r="AO10" s="22"/>
      <c r="AP10" s="22"/>
      <c r="AQ10" s="22"/>
      <c r="AR10" s="20"/>
      <c r="BS10" s="17" t="s">
        <v>6</v>
      </c>
    </row>
    <row r="11" spans="1:74" s="1" customFormat="1" ht="18.399999999999999" customHeight="1">
      <c r="B11" s="21"/>
      <c r="C11" s="22"/>
      <c r="D11" s="22"/>
      <c r="E11" s="26" t="s">
        <v>19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8" t="s">
        <v>23</v>
      </c>
      <c r="AL11" s="22"/>
      <c r="AM11" s="22"/>
      <c r="AN11" s="26" t="s">
        <v>16</v>
      </c>
      <c r="AO11" s="22"/>
      <c r="AP11" s="22"/>
      <c r="AQ11" s="22"/>
      <c r="AR11" s="20"/>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S12" s="17" t="s">
        <v>6</v>
      </c>
    </row>
    <row r="13" spans="1:74" s="1" customFormat="1" ht="12" customHeight="1">
      <c r="B13" s="21"/>
      <c r="C13" s="22"/>
      <c r="D13" s="28" t="s">
        <v>24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8" t="s">
        <v>22</v>
      </c>
      <c r="AL13" s="22"/>
      <c r="AM13" s="22"/>
      <c r="AN13" s="26"/>
      <c r="AO13" s="22"/>
      <c r="AP13" s="22"/>
      <c r="AQ13" s="22"/>
      <c r="AR13" s="20"/>
      <c r="BS13" s="17" t="s">
        <v>6</v>
      </c>
    </row>
    <row r="14" spans="1:74" ht="12.75">
      <c r="B14" s="21"/>
      <c r="C14" s="22"/>
      <c r="D14" s="22"/>
      <c r="E14" s="26"/>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8" t="s">
        <v>23</v>
      </c>
      <c r="AL14" s="22"/>
      <c r="AM14" s="22"/>
      <c r="AN14" s="26"/>
      <c r="AO14" s="22"/>
      <c r="AP14" s="22"/>
      <c r="AQ14" s="22"/>
      <c r="AR14" s="20"/>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S15" s="17" t="s">
        <v>4</v>
      </c>
    </row>
    <row r="16" spans="1:74" s="1" customFormat="1" ht="12" customHeight="1">
      <c r="B16" s="21"/>
      <c r="C16" s="22"/>
      <c r="D16" s="28" t="s">
        <v>25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8" t="s">
        <v>22</v>
      </c>
      <c r="AL16" s="22"/>
      <c r="AM16" s="22"/>
      <c r="AN16" s="26" t="s">
        <v>16</v>
      </c>
      <c r="AO16" s="22"/>
      <c r="AP16" s="22"/>
      <c r="AQ16" s="22"/>
      <c r="AR16" s="20"/>
      <c r="BS16" s="17" t="s">
        <v>4</v>
      </c>
    </row>
    <row r="17" spans="1:71" s="1" customFormat="1" ht="18.399999999999999" customHeight="1">
      <c r="B17" s="21"/>
      <c r="C17" s="22"/>
      <c r="D17" s="22"/>
      <c r="E17" s="26" t="s">
        <v>19</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8" t="s">
        <v>23</v>
      </c>
      <c r="AL17" s="22"/>
      <c r="AM17" s="22"/>
      <c r="AN17" s="26" t="s">
        <v>16</v>
      </c>
      <c r="AO17" s="22"/>
      <c r="AP17" s="22"/>
      <c r="AQ17" s="22"/>
      <c r="AR17" s="20"/>
      <c r="BS17" s="17" t="s">
        <v>26</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S18" s="17" t="s">
        <v>6</v>
      </c>
    </row>
    <row r="19" spans="1:71" s="1" customFormat="1" ht="12" customHeight="1">
      <c r="B19" s="21"/>
      <c r="C19" s="22"/>
      <c r="D19" s="28" t="s">
        <v>27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8" t="s">
        <v>22</v>
      </c>
      <c r="AL19" s="22"/>
      <c r="AM19" s="22"/>
      <c r="AN19" s="26" t="s">
        <v>16</v>
      </c>
      <c r="AO19" s="22"/>
      <c r="AP19" s="22"/>
      <c r="AQ19" s="22"/>
      <c r="AR19" s="20"/>
      <c r="BS19" s="17" t="s">
        <v>6</v>
      </c>
    </row>
    <row r="20" spans="1:71" s="1" customFormat="1" ht="18.399999999999999" customHeight="1">
      <c r="B20" s="21"/>
      <c r="C20" s="22"/>
      <c r="D20" s="22"/>
      <c r="E20" s="26"/>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8" t="s">
        <v>23</v>
      </c>
      <c r="AL20" s="22"/>
      <c r="AM20" s="22"/>
      <c r="AN20" s="26" t="s">
        <v>16</v>
      </c>
      <c r="AO20" s="22"/>
      <c r="AP20" s="22"/>
      <c r="AQ20" s="22"/>
      <c r="AR20" s="20"/>
      <c r="BS20" s="17" t="s">
        <v>26</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row>
    <row r="22" spans="1:71" s="1" customFormat="1" ht="12" customHeight="1">
      <c r="B22" s="21"/>
      <c r="C22" s="22"/>
      <c r="D22" s="28" t="s">
        <v>28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row>
    <row r="23" spans="1:71" s="1" customFormat="1" ht="47.25" customHeight="1">
      <c r="B23" s="21"/>
      <c r="C23" s="22"/>
      <c r="D23" s="22"/>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22"/>
      <c r="AP23" s="22"/>
      <c r="AQ23" s="22"/>
      <c r="AR23" s="20"/>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row>
    <row r="25" spans="1:71" s="1" customFormat="1" ht="6.95" customHeight="1">
      <c r="B25" s="21"/>
      <c r="C25" s="22"/>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22"/>
      <c r="AQ25" s="22"/>
      <c r="AR25" s="20"/>
    </row>
    <row r="26" spans="1:71" s="2" customFormat="1" ht="25.9" customHeight="1">
      <c r="A26" s="31"/>
      <c r="B26" s="32"/>
      <c r="C26" s="33"/>
      <c r="D26" s="34" t="s">
        <v>29</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24">
        <f>ROUND(AG54,2)</f>
        <v>0</v>
      </c>
      <c r="AL26" s="325"/>
      <c r="AM26" s="325"/>
      <c r="AN26" s="325"/>
      <c r="AO26" s="325"/>
      <c r="AP26" s="33"/>
      <c r="AQ26" s="33"/>
      <c r="AR26" s="36"/>
      <c r="BE26" s="31"/>
    </row>
    <row r="27" spans="1:71" s="2" customFormat="1" ht="6.95" customHeight="1">
      <c r="A27" s="3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31"/>
    </row>
    <row r="28" spans="1:71" s="2" customFormat="1" ht="12.75">
      <c r="A28" s="31"/>
      <c r="B28" s="32"/>
      <c r="C28" s="33"/>
      <c r="D28" s="33"/>
      <c r="E28" s="33"/>
      <c r="F28" s="33"/>
      <c r="G28" s="33"/>
      <c r="H28" s="33"/>
      <c r="I28" s="33"/>
      <c r="J28" s="33"/>
      <c r="K28" s="33"/>
      <c r="L28" s="326" t="s">
        <v>30</v>
      </c>
      <c r="M28" s="326"/>
      <c r="N28" s="326"/>
      <c r="O28" s="326"/>
      <c r="P28" s="326"/>
      <c r="Q28" s="33"/>
      <c r="R28" s="33"/>
      <c r="S28" s="33"/>
      <c r="T28" s="33"/>
      <c r="U28" s="33"/>
      <c r="V28" s="33"/>
      <c r="W28" s="326" t="s">
        <v>31</v>
      </c>
      <c r="X28" s="326"/>
      <c r="Y28" s="326"/>
      <c r="Z28" s="326"/>
      <c r="AA28" s="326"/>
      <c r="AB28" s="326"/>
      <c r="AC28" s="326"/>
      <c r="AD28" s="326"/>
      <c r="AE28" s="326"/>
      <c r="AF28" s="33"/>
      <c r="AG28" s="33"/>
      <c r="AH28" s="33"/>
      <c r="AI28" s="33"/>
      <c r="AJ28" s="33"/>
      <c r="AK28" s="326" t="s">
        <v>32</v>
      </c>
      <c r="AL28" s="326"/>
      <c r="AM28" s="326"/>
      <c r="AN28" s="326"/>
      <c r="AO28" s="326"/>
      <c r="AP28" s="33"/>
      <c r="AQ28" s="33"/>
      <c r="AR28" s="36"/>
      <c r="BE28" s="31"/>
    </row>
    <row r="29" spans="1:71" s="3" customFormat="1" ht="14.45" customHeight="1">
      <c r="B29" s="37"/>
      <c r="C29" s="38"/>
      <c r="D29" s="28" t="s">
        <v>33</v>
      </c>
      <c r="E29" s="38"/>
      <c r="F29" s="28" t="s">
        <v>34</v>
      </c>
      <c r="G29" s="38"/>
      <c r="H29" s="38"/>
      <c r="I29" s="38"/>
      <c r="J29" s="38"/>
      <c r="K29" s="38"/>
      <c r="L29" s="310">
        <v>0.21</v>
      </c>
      <c r="M29" s="309"/>
      <c r="N29" s="309"/>
      <c r="O29" s="309"/>
      <c r="P29" s="309"/>
      <c r="Q29" s="38"/>
      <c r="R29" s="38"/>
      <c r="S29" s="38"/>
      <c r="T29" s="38"/>
      <c r="U29" s="38"/>
      <c r="V29" s="38"/>
      <c r="W29" s="308">
        <f>ROUND(AZ54, 2)</f>
        <v>0</v>
      </c>
      <c r="X29" s="309"/>
      <c r="Y29" s="309"/>
      <c r="Z29" s="309"/>
      <c r="AA29" s="309"/>
      <c r="AB29" s="309"/>
      <c r="AC29" s="309"/>
      <c r="AD29" s="309"/>
      <c r="AE29" s="309"/>
      <c r="AF29" s="38"/>
      <c r="AG29" s="38"/>
      <c r="AH29" s="38"/>
      <c r="AI29" s="38"/>
      <c r="AJ29" s="38"/>
      <c r="AK29" s="308">
        <f>ROUND(AV54, 2)</f>
        <v>0</v>
      </c>
      <c r="AL29" s="309"/>
      <c r="AM29" s="309"/>
      <c r="AN29" s="309"/>
      <c r="AO29" s="309"/>
      <c r="AP29" s="38"/>
      <c r="AQ29" s="38"/>
      <c r="AR29" s="39"/>
    </row>
    <row r="30" spans="1:71" s="3" customFormat="1" ht="14.45" customHeight="1">
      <c r="B30" s="37"/>
      <c r="C30" s="38"/>
      <c r="D30" s="38"/>
      <c r="E30" s="38"/>
      <c r="F30" s="28" t="s">
        <v>35</v>
      </c>
      <c r="G30" s="38"/>
      <c r="H30" s="38"/>
      <c r="I30" s="38"/>
      <c r="J30" s="38"/>
      <c r="K30" s="38"/>
      <c r="L30" s="310">
        <v>0.15</v>
      </c>
      <c r="M30" s="309"/>
      <c r="N30" s="309"/>
      <c r="O30" s="309"/>
      <c r="P30" s="309"/>
      <c r="Q30" s="38"/>
      <c r="R30" s="38"/>
      <c r="S30" s="38"/>
      <c r="T30" s="38"/>
      <c r="U30" s="38"/>
      <c r="V30" s="38"/>
      <c r="W30" s="308">
        <f>ROUND(BA54, 2)</f>
        <v>0</v>
      </c>
      <c r="X30" s="309"/>
      <c r="Y30" s="309"/>
      <c r="Z30" s="309"/>
      <c r="AA30" s="309"/>
      <c r="AB30" s="309"/>
      <c r="AC30" s="309"/>
      <c r="AD30" s="309"/>
      <c r="AE30" s="309"/>
      <c r="AF30" s="38"/>
      <c r="AG30" s="38"/>
      <c r="AH30" s="38"/>
      <c r="AI30" s="38"/>
      <c r="AJ30" s="38"/>
      <c r="AK30" s="308">
        <f>ROUND(AW54, 2)</f>
        <v>0</v>
      </c>
      <c r="AL30" s="309"/>
      <c r="AM30" s="309"/>
      <c r="AN30" s="309"/>
      <c r="AO30" s="309"/>
      <c r="AP30" s="38"/>
      <c r="AQ30" s="38"/>
      <c r="AR30" s="39"/>
    </row>
    <row r="31" spans="1:71" s="3" customFormat="1" ht="14.45" hidden="1" customHeight="1">
      <c r="B31" s="37"/>
      <c r="C31" s="38"/>
      <c r="D31" s="38"/>
      <c r="E31" s="38"/>
      <c r="F31" s="28" t="s">
        <v>36</v>
      </c>
      <c r="G31" s="38"/>
      <c r="H31" s="38"/>
      <c r="I31" s="38"/>
      <c r="J31" s="38"/>
      <c r="K31" s="38"/>
      <c r="L31" s="310">
        <v>0.21</v>
      </c>
      <c r="M31" s="309"/>
      <c r="N31" s="309"/>
      <c r="O31" s="309"/>
      <c r="P31" s="309"/>
      <c r="Q31" s="38"/>
      <c r="R31" s="38"/>
      <c r="S31" s="38"/>
      <c r="T31" s="38"/>
      <c r="U31" s="38"/>
      <c r="V31" s="38"/>
      <c r="W31" s="308">
        <f>ROUND(BB54, 2)</f>
        <v>0</v>
      </c>
      <c r="X31" s="309"/>
      <c r="Y31" s="309"/>
      <c r="Z31" s="309"/>
      <c r="AA31" s="309"/>
      <c r="AB31" s="309"/>
      <c r="AC31" s="309"/>
      <c r="AD31" s="309"/>
      <c r="AE31" s="309"/>
      <c r="AF31" s="38"/>
      <c r="AG31" s="38"/>
      <c r="AH31" s="38"/>
      <c r="AI31" s="38"/>
      <c r="AJ31" s="38"/>
      <c r="AK31" s="308">
        <v>0</v>
      </c>
      <c r="AL31" s="309"/>
      <c r="AM31" s="309"/>
      <c r="AN31" s="309"/>
      <c r="AO31" s="309"/>
      <c r="AP31" s="38"/>
      <c r="AQ31" s="38"/>
      <c r="AR31" s="39"/>
    </row>
    <row r="32" spans="1:71" s="3" customFormat="1" ht="14.45" hidden="1" customHeight="1">
      <c r="B32" s="37"/>
      <c r="C32" s="38"/>
      <c r="D32" s="38"/>
      <c r="E32" s="38"/>
      <c r="F32" s="28" t="s">
        <v>37</v>
      </c>
      <c r="G32" s="38"/>
      <c r="H32" s="38"/>
      <c r="I32" s="38"/>
      <c r="J32" s="38"/>
      <c r="K32" s="38"/>
      <c r="L32" s="310">
        <v>0.15</v>
      </c>
      <c r="M32" s="309"/>
      <c r="N32" s="309"/>
      <c r="O32" s="309"/>
      <c r="P32" s="309"/>
      <c r="Q32" s="38"/>
      <c r="R32" s="38"/>
      <c r="S32" s="38"/>
      <c r="T32" s="38"/>
      <c r="U32" s="38"/>
      <c r="V32" s="38"/>
      <c r="W32" s="308">
        <f>ROUND(BC54, 2)</f>
        <v>0</v>
      </c>
      <c r="X32" s="309"/>
      <c r="Y32" s="309"/>
      <c r="Z32" s="309"/>
      <c r="AA32" s="309"/>
      <c r="AB32" s="309"/>
      <c r="AC32" s="309"/>
      <c r="AD32" s="309"/>
      <c r="AE32" s="309"/>
      <c r="AF32" s="38"/>
      <c r="AG32" s="38"/>
      <c r="AH32" s="38"/>
      <c r="AI32" s="38"/>
      <c r="AJ32" s="38"/>
      <c r="AK32" s="308">
        <v>0</v>
      </c>
      <c r="AL32" s="309"/>
      <c r="AM32" s="309"/>
      <c r="AN32" s="309"/>
      <c r="AO32" s="309"/>
      <c r="AP32" s="38"/>
      <c r="AQ32" s="38"/>
      <c r="AR32" s="39"/>
    </row>
    <row r="33" spans="1:57" s="3" customFormat="1" ht="14.45" hidden="1" customHeight="1">
      <c r="B33" s="37"/>
      <c r="C33" s="38"/>
      <c r="D33" s="38"/>
      <c r="E33" s="38"/>
      <c r="F33" s="28" t="s">
        <v>38</v>
      </c>
      <c r="G33" s="38"/>
      <c r="H33" s="38"/>
      <c r="I33" s="38"/>
      <c r="J33" s="38"/>
      <c r="K33" s="38"/>
      <c r="L33" s="310">
        <v>0</v>
      </c>
      <c r="M33" s="309"/>
      <c r="N33" s="309"/>
      <c r="O33" s="309"/>
      <c r="P33" s="309"/>
      <c r="Q33" s="38"/>
      <c r="R33" s="38"/>
      <c r="S33" s="38"/>
      <c r="T33" s="38"/>
      <c r="U33" s="38"/>
      <c r="V33" s="38"/>
      <c r="W33" s="308">
        <f>ROUND(BD54, 2)</f>
        <v>0</v>
      </c>
      <c r="X33" s="309"/>
      <c r="Y33" s="309"/>
      <c r="Z33" s="309"/>
      <c r="AA33" s="309"/>
      <c r="AB33" s="309"/>
      <c r="AC33" s="309"/>
      <c r="AD33" s="309"/>
      <c r="AE33" s="309"/>
      <c r="AF33" s="38"/>
      <c r="AG33" s="38"/>
      <c r="AH33" s="38"/>
      <c r="AI33" s="38"/>
      <c r="AJ33" s="38"/>
      <c r="AK33" s="308">
        <v>0</v>
      </c>
      <c r="AL33" s="309"/>
      <c r="AM33" s="309"/>
      <c r="AN33" s="309"/>
      <c r="AO33" s="309"/>
      <c r="AP33" s="38"/>
      <c r="AQ33" s="38"/>
      <c r="AR33" s="39"/>
    </row>
    <row r="34" spans="1:57" s="2" customFormat="1" ht="6.95" customHeight="1">
      <c r="A34" s="3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c r="BE34" s="31"/>
    </row>
    <row r="35" spans="1:57" s="2" customFormat="1" ht="25.9" customHeight="1">
      <c r="A35" s="31"/>
      <c r="B35" s="32"/>
      <c r="C35" s="40"/>
      <c r="D35" s="41" t="s">
        <v>39</v>
      </c>
      <c r="E35" s="42"/>
      <c r="F35" s="42"/>
      <c r="G35" s="42"/>
      <c r="H35" s="42"/>
      <c r="I35" s="42"/>
      <c r="J35" s="42"/>
      <c r="K35" s="42"/>
      <c r="L35" s="42"/>
      <c r="M35" s="42"/>
      <c r="N35" s="42"/>
      <c r="O35" s="42"/>
      <c r="P35" s="42"/>
      <c r="Q35" s="42"/>
      <c r="R35" s="42"/>
      <c r="S35" s="42"/>
      <c r="T35" s="43" t="s">
        <v>40</v>
      </c>
      <c r="U35" s="42"/>
      <c r="V35" s="42"/>
      <c r="W35" s="42"/>
      <c r="X35" s="311" t="s">
        <v>41</v>
      </c>
      <c r="Y35" s="312"/>
      <c r="Z35" s="312"/>
      <c r="AA35" s="312"/>
      <c r="AB35" s="312"/>
      <c r="AC35" s="42"/>
      <c r="AD35" s="42"/>
      <c r="AE35" s="42"/>
      <c r="AF35" s="42"/>
      <c r="AG35" s="42"/>
      <c r="AH35" s="42"/>
      <c r="AI35" s="42"/>
      <c r="AJ35" s="42"/>
      <c r="AK35" s="313">
        <f>SUM(AK26:AK33)</f>
        <v>0</v>
      </c>
      <c r="AL35" s="312"/>
      <c r="AM35" s="312"/>
      <c r="AN35" s="312"/>
      <c r="AO35" s="314"/>
      <c r="AP35" s="40"/>
      <c r="AQ35" s="40"/>
      <c r="AR35" s="36"/>
      <c r="BE35" s="31"/>
    </row>
    <row r="36" spans="1:57" s="2" customFormat="1" ht="6.95" customHeight="1">
      <c r="A36" s="3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c r="BE36" s="31"/>
    </row>
    <row r="37" spans="1:57" s="2" customFormat="1" ht="6.95" customHeight="1">
      <c r="A37" s="3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6"/>
      <c r="BE37" s="31"/>
    </row>
    <row r="41" spans="1:57" s="2" customFormat="1" ht="6.95" customHeight="1">
      <c r="A41" s="3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6"/>
      <c r="BE41" s="31"/>
    </row>
    <row r="42" spans="1:57" s="2" customFormat="1" ht="24.95" customHeight="1">
      <c r="A42" s="31"/>
      <c r="B42" s="32"/>
      <c r="C42" s="23" t="s">
        <v>42</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6"/>
      <c r="BE42" s="31"/>
    </row>
    <row r="43" spans="1:57" s="2" customFormat="1" ht="6.95" customHeight="1">
      <c r="A43" s="3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6"/>
      <c r="BE43" s="31"/>
    </row>
    <row r="44" spans="1:57" s="4" customFormat="1" ht="12" customHeight="1">
      <c r="B44" s="48"/>
      <c r="C44" s="28" t="s">
        <v>12</v>
      </c>
      <c r="D44" s="49"/>
      <c r="E44" s="49"/>
      <c r="F44" s="49"/>
      <c r="G44" s="49"/>
      <c r="H44" s="49"/>
      <c r="I44" s="49"/>
      <c r="J44" s="49"/>
      <c r="K44" s="49"/>
      <c r="L44" s="49">
        <f>K5</f>
        <v>0</v>
      </c>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50"/>
    </row>
    <row r="45" spans="1:57" s="5" customFormat="1" ht="36.950000000000003" customHeight="1">
      <c r="B45" s="51"/>
      <c r="C45" s="52" t="s">
        <v>14</v>
      </c>
      <c r="D45" s="53"/>
      <c r="E45" s="53"/>
      <c r="F45" s="53"/>
      <c r="G45" s="53"/>
      <c r="H45" s="53"/>
      <c r="I45" s="53"/>
      <c r="J45" s="53"/>
      <c r="K45" s="53"/>
      <c r="L45" s="297" t="str">
        <f>K6</f>
        <v>Oprava mostu ev.č. 11748-1 Klášter</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53"/>
      <c r="AQ45" s="53"/>
      <c r="AR45" s="54"/>
    </row>
    <row r="46" spans="1:57" s="2" customFormat="1" ht="6.95" customHeight="1">
      <c r="A46" s="3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6"/>
      <c r="BE46" s="31"/>
    </row>
    <row r="47" spans="1:57" s="2" customFormat="1" ht="12" customHeight="1">
      <c r="A47" s="31"/>
      <c r="B47" s="32"/>
      <c r="C47" s="28" t="s">
        <v>18</v>
      </c>
      <c r="D47" s="33"/>
      <c r="E47" s="33"/>
      <c r="F47" s="33"/>
      <c r="G47" s="33"/>
      <c r="H47" s="33"/>
      <c r="I47" s="33"/>
      <c r="J47" s="33"/>
      <c r="K47" s="33"/>
      <c r="L47" s="55"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28" t="s">
        <v>20</v>
      </c>
      <c r="AJ47" s="33"/>
      <c r="AK47" s="33"/>
      <c r="AL47" s="33"/>
      <c r="AM47" s="299" t="str">
        <f>IF(AN8= "","",AN8)</f>
        <v/>
      </c>
      <c r="AN47" s="299"/>
      <c r="AO47" s="33"/>
      <c r="AP47" s="33"/>
      <c r="AQ47" s="33"/>
      <c r="AR47" s="36"/>
      <c r="BE47" s="31"/>
    </row>
    <row r="48" spans="1:57" s="2" customFormat="1" ht="6.95" customHeight="1">
      <c r="A48" s="3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6"/>
      <c r="BE48" s="31"/>
    </row>
    <row r="49" spans="1:90" s="2" customFormat="1" ht="15.2" customHeight="1">
      <c r="A49" s="31"/>
      <c r="B49" s="32"/>
      <c r="C49" s="28" t="s">
        <v>21</v>
      </c>
      <c r="D49" s="33"/>
      <c r="E49" s="33"/>
      <c r="F49" s="33"/>
      <c r="G49" s="33"/>
      <c r="H49" s="33"/>
      <c r="I49" s="33"/>
      <c r="J49" s="33"/>
      <c r="K49" s="33"/>
      <c r="L49" s="49" t="str">
        <f>IF(E11= "","",E11)</f>
        <v xml:space="preserve"> </v>
      </c>
      <c r="M49" s="33"/>
      <c r="N49" s="33"/>
      <c r="O49" s="33"/>
      <c r="P49" s="33"/>
      <c r="Q49" s="33"/>
      <c r="R49" s="33"/>
      <c r="S49" s="33"/>
      <c r="T49" s="33"/>
      <c r="U49" s="33"/>
      <c r="V49" s="33"/>
      <c r="W49" s="33"/>
      <c r="X49" s="33"/>
      <c r="Y49" s="33"/>
      <c r="Z49" s="33"/>
      <c r="AA49" s="33"/>
      <c r="AB49" s="33"/>
      <c r="AC49" s="33"/>
      <c r="AD49" s="33"/>
      <c r="AE49" s="33"/>
      <c r="AF49" s="33"/>
      <c r="AG49" s="33"/>
      <c r="AH49" s="33"/>
      <c r="AI49" s="28" t="s">
        <v>25</v>
      </c>
      <c r="AJ49" s="33"/>
      <c r="AK49" s="33"/>
      <c r="AL49" s="33"/>
      <c r="AM49" s="300" t="str">
        <f>IF(E17="","",E17)</f>
        <v xml:space="preserve"> </v>
      </c>
      <c r="AN49" s="301"/>
      <c r="AO49" s="301"/>
      <c r="AP49" s="301"/>
      <c r="AQ49" s="33"/>
      <c r="AR49" s="36"/>
      <c r="AS49" s="302" t="s">
        <v>43</v>
      </c>
      <c r="AT49" s="303"/>
      <c r="AU49" s="57"/>
      <c r="AV49" s="57"/>
      <c r="AW49" s="57"/>
      <c r="AX49" s="57"/>
      <c r="AY49" s="57"/>
      <c r="AZ49" s="57"/>
      <c r="BA49" s="57"/>
      <c r="BB49" s="57"/>
      <c r="BC49" s="57"/>
      <c r="BD49" s="58"/>
      <c r="BE49" s="31"/>
    </row>
    <row r="50" spans="1:90" s="2" customFormat="1" ht="15.2" customHeight="1">
      <c r="A50" s="31"/>
      <c r="B50" s="32"/>
      <c r="C50" s="28" t="s">
        <v>24</v>
      </c>
      <c r="D50" s="33"/>
      <c r="E50" s="33"/>
      <c r="F50" s="33"/>
      <c r="G50" s="33"/>
      <c r="H50" s="33"/>
      <c r="I50" s="33"/>
      <c r="J50" s="33"/>
      <c r="K50" s="33"/>
      <c r="L50" s="49" t="str">
        <f>IF(E14="","",E14)</f>
        <v/>
      </c>
      <c r="M50" s="33"/>
      <c r="N50" s="33"/>
      <c r="O50" s="33"/>
      <c r="P50" s="33"/>
      <c r="Q50" s="33"/>
      <c r="R50" s="33"/>
      <c r="S50" s="33"/>
      <c r="T50" s="33"/>
      <c r="U50" s="33"/>
      <c r="V50" s="33"/>
      <c r="W50" s="33"/>
      <c r="X50" s="33"/>
      <c r="Y50" s="33"/>
      <c r="Z50" s="33"/>
      <c r="AA50" s="33"/>
      <c r="AB50" s="33"/>
      <c r="AC50" s="33"/>
      <c r="AD50" s="33"/>
      <c r="AE50" s="33"/>
      <c r="AF50" s="33"/>
      <c r="AG50" s="33"/>
      <c r="AH50" s="33"/>
      <c r="AI50" s="28" t="s">
        <v>27</v>
      </c>
      <c r="AJ50" s="33"/>
      <c r="AK50" s="33"/>
      <c r="AL50" s="33"/>
      <c r="AM50" s="300" t="str">
        <f>IF(E20="","",E20)</f>
        <v/>
      </c>
      <c r="AN50" s="301"/>
      <c r="AO50" s="301"/>
      <c r="AP50" s="301"/>
      <c r="AQ50" s="33"/>
      <c r="AR50" s="36"/>
      <c r="AS50" s="304"/>
      <c r="AT50" s="305"/>
      <c r="AU50" s="59"/>
      <c r="AV50" s="59"/>
      <c r="AW50" s="59"/>
      <c r="AX50" s="59"/>
      <c r="AY50" s="59"/>
      <c r="AZ50" s="59"/>
      <c r="BA50" s="59"/>
      <c r="BB50" s="59"/>
      <c r="BC50" s="59"/>
      <c r="BD50" s="60"/>
      <c r="BE50" s="31"/>
    </row>
    <row r="51" spans="1:90" s="2" customFormat="1" ht="10.9" customHeight="1">
      <c r="A51" s="3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6"/>
      <c r="AS51" s="306"/>
      <c r="AT51" s="307"/>
      <c r="AU51" s="61"/>
      <c r="AV51" s="61"/>
      <c r="AW51" s="61"/>
      <c r="AX51" s="61"/>
      <c r="AY51" s="61"/>
      <c r="AZ51" s="61"/>
      <c r="BA51" s="61"/>
      <c r="BB51" s="61"/>
      <c r="BC51" s="61"/>
      <c r="BD51" s="62"/>
      <c r="BE51" s="31"/>
    </row>
    <row r="52" spans="1:90" s="2" customFormat="1" ht="29.25" customHeight="1">
      <c r="A52" s="31"/>
      <c r="B52" s="32"/>
      <c r="C52" s="293" t="s">
        <v>44</v>
      </c>
      <c r="D52" s="294"/>
      <c r="E52" s="294"/>
      <c r="F52" s="294"/>
      <c r="G52" s="294"/>
      <c r="H52" s="63"/>
      <c r="I52" s="295" t="s">
        <v>45</v>
      </c>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6" t="s">
        <v>46</v>
      </c>
      <c r="AH52" s="294"/>
      <c r="AI52" s="294"/>
      <c r="AJ52" s="294"/>
      <c r="AK52" s="294"/>
      <c r="AL52" s="294"/>
      <c r="AM52" s="294"/>
      <c r="AN52" s="295" t="s">
        <v>47</v>
      </c>
      <c r="AO52" s="294"/>
      <c r="AP52" s="294"/>
      <c r="AQ52" s="64" t="s">
        <v>48</v>
      </c>
      <c r="AR52" s="36"/>
      <c r="AS52" s="65" t="s">
        <v>49</v>
      </c>
      <c r="AT52" s="66" t="s">
        <v>50</v>
      </c>
      <c r="AU52" s="66" t="s">
        <v>51</v>
      </c>
      <c r="AV52" s="66" t="s">
        <v>52</v>
      </c>
      <c r="AW52" s="66" t="s">
        <v>53</v>
      </c>
      <c r="AX52" s="66" t="s">
        <v>54</v>
      </c>
      <c r="AY52" s="66" t="s">
        <v>55</v>
      </c>
      <c r="AZ52" s="66" t="s">
        <v>56</v>
      </c>
      <c r="BA52" s="66" t="s">
        <v>57</v>
      </c>
      <c r="BB52" s="66" t="s">
        <v>58</v>
      </c>
      <c r="BC52" s="66" t="s">
        <v>59</v>
      </c>
      <c r="BD52" s="67" t="s">
        <v>60</v>
      </c>
      <c r="BE52" s="31"/>
    </row>
    <row r="53" spans="1:90" s="2" customFormat="1" ht="10.9" customHeight="1">
      <c r="A53" s="3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6"/>
      <c r="AS53" s="68"/>
      <c r="AT53" s="69"/>
      <c r="AU53" s="69"/>
      <c r="AV53" s="69"/>
      <c r="AW53" s="69"/>
      <c r="AX53" s="69"/>
      <c r="AY53" s="69"/>
      <c r="AZ53" s="69"/>
      <c r="BA53" s="69"/>
      <c r="BB53" s="69"/>
      <c r="BC53" s="69"/>
      <c r="BD53" s="70"/>
      <c r="BE53" s="31"/>
    </row>
    <row r="54" spans="1:90" s="6" customFormat="1" ht="32.450000000000003" customHeight="1">
      <c r="B54" s="71"/>
      <c r="C54" s="72" t="s">
        <v>61</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318">
        <f>ROUND(AG55,2)</f>
        <v>0</v>
      </c>
      <c r="AH54" s="318"/>
      <c r="AI54" s="318"/>
      <c r="AJ54" s="318"/>
      <c r="AK54" s="318"/>
      <c r="AL54" s="318"/>
      <c r="AM54" s="318"/>
      <c r="AN54" s="319">
        <f>SUM(AG54,AT54)</f>
        <v>0</v>
      </c>
      <c r="AO54" s="319"/>
      <c r="AP54" s="319"/>
      <c r="AQ54" s="75" t="s">
        <v>16</v>
      </c>
      <c r="AR54" s="76"/>
      <c r="AS54" s="77">
        <f>ROUND(AS55,2)</f>
        <v>0</v>
      </c>
      <c r="AT54" s="78">
        <f>ROUND(SUM(AV54:AW54),2)</f>
        <v>0</v>
      </c>
      <c r="AU54" s="79">
        <f>ROUND(AU55,5)</f>
        <v>969.26675</v>
      </c>
      <c r="AV54" s="78">
        <f>ROUND(AZ54*L29,2)</f>
        <v>0</v>
      </c>
      <c r="AW54" s="78">
        <f>ROUND(BA54*L30,2)</f>
        <v>0</v>
      </c>
      <c r="AX54" s="78">
        <f>ROUND(BB54*L29,2)</f>
        <v>0</v>
      </c>
      <c r="AY54" s="78">
        <f>ROUND(BC54*L30,2)</f>
        <v>0</v>
      </c>
      <c r="AZ54" s="78">
        <f>ROUND(AZ55,2)</f>
        <v>0</v>
      </c>
      <c r="BA54" s="78">
        <f>ROUND(BA55,2)</f>
        <v>0</v>
      </c>
      <c r="BB54" s="78">
        <f>ROUND(BB55,2)</f>
        <v>0</v>
      </c>
      <c r="BC54" s="78">
        <f>ROUND(BC55,2)</f>
        <v>0</v>
      </c>
      <c r="BD54" s="80">
        <f>ROUND(BD55,2)</f>
        <v>0</v>
      </c>
      <c r="BS54" s="81" t="s">
        <v>62</v>
      </c>
      <c r="BT54" s="81" t="s">
        <v>63</v>
      </c>
      <c r="BV54" s="81" t="s">
        <v>64</v>
      </c>
      <c r="BW54" s="81" t="s">
        <v>5</v>
      </c>
      <c r="BX54" s="81" t="s">
        <v>65</v>
      </c>
      <c r="CL54" s="81" t="s">
        <v>16</v>
      </c>
    </row>
    <row r="55" spans="1:90" s="7" customFormat="1" ht="24.75" customHeight="1">
      <c r="A55" s="82" t="s">
        <v>66</v>
      </c>
      <c r="B55" s="83"/>
      <c r="C55" s="84"/>
      <c r="D55" s="317" t="s">
        <v>13</v>
      </c>
      <c r="E55" s="317"/>
      <c r="F55" s="317"/>
      <c r="G55" s="317"/>
      <c r="H55" s="317"/>
      <c r="I55" s="85"/>
      <c r="J55" s="317" t="s">
        <v>549</v>
      </c>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5">
        <f>Oprava_mostu!J28</f>
        <v>0</v>
      </c>
      <c r="AH55" s="316"/>
      <c r="AI55" s="316"/>
      <c r="AJ55" s="316"/>
      <c r="AK55" s="316"/>
      <c r="AL55" s="316"/>
      <c r="AM55" s="316"/>
      <c r="AN55" s="315">
        <f>SUM(AG55,AT55)</f>
        <v>0</v>
      </c>
      <c r="AO55" s="316"/>
      <c r="AP55" s="316"/>
      <c r="AQ55" s="86" t="s">
        <v>67</v>
      </c>
      <c r="AR55" s="87"/>
      <c r="AS55" s="88">
        <v>0</v>
      </c>
      <c r="AT55" s="89">
        <f>ROUND(SUM(AV55:AW55),2)</f>
        <v>0</v>
      </c>
      <c r="AU55" s="90">
        <f>Oprava_mostu!P86</f>
        <v>969.26675099999989</v>
      </c>
      <c r="AV55" s="89">
        <f>Oprava_mostu!J31</f>
        <v>0</v>
      </c>
      <c r="AW55" s="89">
        <f>Oprava_mostu!J32</f>
        <v>0</v>
      </c>
      <c r="AX55" s="89">
        <f>Oprava_mostu!J33</f>
        <v>0</v>
      </c>
      <c r="AY55" s="89">
        <f>Oprava_mostu!J34</f>
        <v>0</v>
      </c>
      <c r="AZ55" s="89">
        <f>Oprava_mostu!F31</f>
        <v>0</v>
      </c>
      <c r="BA55" s="89">
        <f>Oprava_mostu!F32</f>
        <v>0</v>
      </c>
      <c r="BB55" s="89">
        <f>Oprava_mostu!F33</f>
        <v>0</v>
      </c>
      <c r="BC55" s="89">
        <f>Oprava_mostu!F34</f>
        <v>0</v>
      </c>
      <c r="BD55" s="91">
        <f>Oprava_mostu!F35</f>
        <v>0</v>
      </c>
      <c r="BT55" s="92" t="s">
        <v>68</v>
      </c>
      <c r="BU55" s="92" t="s">
        <v>69</v>
      </c>
      <c r="BV55" s="92" t="s">
        <v>64</v>
      </c>
      <c r="BW55" s="92" t="s">
        <v>5</v>
      </c>
      <c r="BX55" s="92" t="s">
        <v>65</v>
      </c>
      <c r="CL55" s="92" t="s">
        <v>16</v>
      </c>
    </row>
    <row r="56" spans="1:90" s="2" customFormat="1" ht="30" customHeight="1">
      <c r="A56" s="31"/>
      <c r="B56" s="3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6"/>
      <c r="AS56" s="31"/>
      <c r="AT56" s="31"/>
      <c r="AU56" s="31"/>
      <c r="AV56" s="31"/>
      <c r="AW56" s="31"/>
      <c r="AX56" s="31"/>
      <c r="AY56" s="31"/>
      <c r="AZ56" s="31"/>
      <c r="BA56" s="31"/>
      <c r="BB56" s="31"/>
      <c r="BC56" s="31"/>
      <c r="BD56" s="31"/>
      <c r="BE56" s="31"/>
    </row>
    <row r="57" spans="1:90" s="2" customFormat="1" ht="6.95" customHeight="1">
      <c r="A57" s="31"/>
      <c r="B57" s="44"/>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36"/>
      <c r="AS57" s="31"/>
      <c r="AT57" s="31"/>
      <c r="AU57" s="31"/>
      <c r="AV57" s="31"/>
      <c r="AW57" s="31"/>
      <c r="AX57" s="31"/>
      <c r="AY57" s="31"/>
      <c r="AZ57" s="31"/>
      <c r="BA57" s="31"/>
      <c r="BB57" s="31"/>
      <c r="BC57" s="31"/>
      <c r="BD57" s="31"/>
      <c r="BE57" s="31"/>
    </row>
  </sheetData>
  <mergeCells count="40">
    <mergeCell ref="K5:AO5"/>
    <mergeCell ref="K6:AO6"/>
    <mergeCell ref="E23:AN23"/>
    <mergeCell ref="AK26:AO26"/>
    <mergeCell ref="L28:P28"/>
    <mergeCell ref="W28:AE28"/>
    <mergeCell ref="AK28:AO28"/>
    <mergeCell ref="W29:AE29"/>
    <mergeCell ref="AK29:AO29"/>
    <mergeCell ref="L29:P29"/>
    <mergeCell ref="W30:AE30"/>
    <mergeCell ref="AK30:AO30"/>
    <mergeCell ref="L30:P30"/>
    <mergeCell ref="AK31:AO31"/>
    <mergeCell ref="L31:P31"/>
    <mergeCell ref="W32:AE32"/>
    <mergeCell ref="AK32:AO32"/>
    <mergeCell ref="L32:P32"/>
    <mergeCell ref="AN55:AP55"/>
    <mergeCell ref="AG55:AM55"/>
    <mergeCell ref="D55:H55"/>
    <mergeCell ref="J55:AF55"/>
    <mergeCell ref="AG54:AM54"/>
    <mergeCell ref="AN54:AP54"/>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W31:AE31"/>
  </mergeCells>
  <hyperlinks>
    <hyperlink ref="A55" location="'007-2020-1 - Rekonstrukce...'!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BM222"/>
  <sheetViews>
    <sheetView showGridLines="0" topLeftCell="A207" zoomScale="89" zoomScaleNormal="89" workbookViewId="0">
      <selection activeCell="K220" sqref="K220"/>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c r="A1" s="22"/>
    </row>
    <row r="2" spans="1:46" s="1" customFormat="1" ht="36.950000000000003" customHeight="1">
      <c r="L2" s="292"/>
      <c r="M2" s="292"/>
      <c r="N2" s="292"/>
      <c r="O2" s="292"/>
      <c r="P2" s="292"/>
      <c r="Q2" s="292"/>
      <c r="R2" s="292"/>
      <c r="S2" s="292"/>
      <c r="T2" s="292"/>
      <c r="U2" s="292"/>
      <c r="V2" s="292"/>
      <c r="AT2" s="17" t="s">
        <v>5</v>
      </c>
    </row>
    <row r="3" spans="1:46" s="1" customFormat="1" ht="6.95" customHeight="1">
      <c r="B3" s="93"/>
      <c r="C3" s="94"/>
      <c r="D3" s="94"/>
      <c r="E3" s="94"/>
      <c r="F3" s="94"/>
      <c r="G3" s="94"/>
      <c r="H3" s="94"/>
      <c r="I3" s="94"/>
      <c r="J3" s="94"/>
      <c r="K3" s="94"/>
      <c r="L3" s="20"/>
      <c r="AT3" s="17" t="s">
        <v>70</v>
      </c>
    </row>
    <row r="4" spans="1:46" s="1" customFormat="1" ht="24.95" customHeight="1">
      <c r="B4" s="20"/>
      <c r="D4" s="95" t="s">
        <v>71</v>
      </c>
      <c r="L4" s="20"/>
      <c r="M4" s="96" t="s">
        <v>10</v>
      </c>
      <c r="AT4" s="17" t="s">
        <v>4</v>
      </c>
    </row>
    <row r="5" spans="1:46" s="1" customFormat="1" ht="6.95" customHeight="1">
      <c r="B5" s="20"/>
      <c r="L5" s="20"/>
    </row>
    <row r="6" spans="1:46" s="2" customFormat="1" ht="12" customHeight="1">
      <c r="A6" s="31"/>
      <c r="B6" s="36"/>
      <c r="C6" s="31"/>
      <c r="D6" s="97" t="s">
        <v>14</v>
      </c>
      <c r="E6" s="31"/>
      <c r="F6" s="31"/>
      <c r="G6" s="31"/>
      <c r="H6" s="31"/>
      <c r="I6" s="31"/>
      <c r="J6" s="31"/>
      <c r="K6" s="31"/>
      <c r="L6" s="98"/>
      <c r="S6" s="31"/>
      <c r="T6" s="31"/>
      <c r="U6" s="31"/>
      <c r="V6" s="31"/>
      <c r="W6" s="31"/>
      <c r="X6" s="31"/>
      <c r="Y6" s="31"/>
      <c r="Z6" s="31"/>
      <c r="AA6" s="31"/>
      <c r="AB6" s="31"/>
      <c r="AC6" s="31"/>
      <c r="AD6" s="31"/>
      <c r="AE6" s="31"/>
    </row>
    <row r="7" spans="1:46" s="2" customFormat="1" ht="16.5" customHeight="1">
      <c r="A7" s="31"/>
      <c r="B7" s="36"/>
      <c r="C7" s="31"/>
      <c r="D7" s="31"/>
      <c r="E7" s="327" t="s">
        <v>549</v>
      </c>
      <c r="F7" s="328"/>
      <c r="G7" s="328"/>
      <c r="H7" s="328"/>
      <c r="I7" s="31"/>
      <c r="J7" s="31"/>
      <c r="K7" s="31"/>
      <c r="L7" s="98"/>
      <c r="S7" s="31"/>
      <c r="T7" s="31"/>
      <c r="U7" s="31"/>
      <c r="V7" s="31"/>
      <c r="W7" s="31"/>
      <c r="X7" s="31"/>
      <c r="Y7" s="31"/>
      <c r="Z7" s="31"/>
      <c r="AA7" s="31"/>
      <c r="AB7" s="31"/>
      <c r="AC7" s="31"/>
      <c r="AD7" s="31"/>
      <c r="AE7" s="31"/>
    </row>
    <row r="8" spans="1:46" s="2" customFormat="1">
      <c r="A8" s="31"/>
      <c r="B8" s="36"/>
      <c r="C8" s="31"/>
      <c r="D8" s="31"/>
      <c r="E8" s="31"/>
      <c r="F8" s="31"/>
      <c r="G8" s="31"/>
      <c r="H8" s="31"/>
      <c r="I8" s="31"/>
      <c r="J8" s="31"/>
      <c r="K8" s="31"/>
      <c r="L8" s="98"/>
      <c r="S8" s="31"/>
      <c r="T8" s="31"/>
      <c r="U8" s="31"/>
      <c r="V8" s="31"/>
      <c r="W8" s="31"/>
      <c r="X8" s="31"/>
      <c r="Y8" s="31"/>
      <c r="Z8" s="31"/>
      <c r="AA8" s="31"/>
      <c r="AB8" s="31"/>
      <c r="AC8" s="31"/>
      <c r="AD8" s="31"/>
      <c r="AE8" s="31"/>
    </row>
    <row r="9" spans="1:46" s="2" customFormat="1" ht="12" customHeight="1">
      <c r="A9" s="31"/>
      <c r="B9" s="36"/>
      <c r="C9" s="31"/>
      <c r="D9" s="97" t="s">
        <v>15</v>
      </c>
      <c r="E9" s="31"/>
      <c r="F9" s="99" t="s">
        <v>16</v>
      </c>
      <c r="G9" s="31"/>
      <c r="H9" s="31"/>
      <c r="I9" s="97" t="s">
        <v>17</v>
      </c>
      <c r="J9" s="99" t="s">
        <v>16</v>
      </c>
      <c r="K9" s="31"/>
      <c r="L9" s="98"/>
      <c r="S9" s="31"/>
      <c r="T9" s="31"/>
      <c r="U9" s="31"/>
      <c r="V9" s="31"/>
      <c r="W9" s="31"/>
      <c r="X9" s="31"/>
      <c r="Y9" s="31"/>
      <c r="Z9" s="31"/>
      <c r="AA9" s="31"/>
      <c r="AB9" s="31"/>
      <c r="AC9" s="31"/>
      <c r="AD9" s="31"/>
      <c r="AE9" s="31"/>
    </row>
    <row r="10" spans="1:46" s="2" customFormat="1" ht="12" customHeight="1">
      <c r="A10" s="31"/>
      <c r="B10" s="36"/>
      <c r="C10" s="31"/>
      <c r="D10" s="97" t="s">
        <v>18</v>
      </c>
      <c r="E10" s="31"/>
      <c r="F10" s="99" t="s">
        <v>19</v>
      </c>
      <c r="G10" s="31"/>
      <c r="H10" s="31"/>
      <c r="I10" s="97" t="s">
        <v>20</v>
      </c>
      <c r="J10" s="100"/>
      <c r="K10" s="31"/>
      <c r="L10" s="98"/>
      <c r="S10" s="31"/>
      <c r="T10" s="31"/>
      <c r="U10" s="31"/>
      <c r="V10" s="31"/>
      <c r="W10" s="31"/>
      <c r="X10" s="31"/>
      <c r="Y10" s="31"/>
      <c r="Z10" s="31"/>
      <c r="AA10" s="31"/>
      <c r="AB10" s="31"/>
      <c r="AC10" s="31"/>
      <c r="AD10" s="31"/>
      <c r="AE10" s="31"/>
    </row>
    <row r="11" spans="1:46" s="2" customFormat="1" ht="10.9" customHeight="1">
      <c r="A11" s="31"/>
      <c r="B11" s="36"/>
      <c r="C11" s="31"/>
      <c r="D11" s="31"/>
      <c r="E11" s="31"/>
      <c r="F11" s="31"/>
      <c r="G11" s="31"/>
      <c r="H11" s="31"/>
      <c r="I11" s="31"/>
      <c r="J11" s="31"/>
      <c r="K11" s="31"/>
      <c r="L11" s="98"/>
      <c r="S11" s="31"/>
      <c r="T11" s="31"/>
      <c r="U11" s="31"/>
      <c r="V11" s="31"/>
      <c r="W11" s="31"/>
      <c r="X11" s="31"/>
      <c r="Y11" s="31"/>
      <c r="Z11" s="31"/>
      <c r="AA11" s="31"/>
      <c r="AB11" s="31"/>
      <c r="AC11" s="31"/>
      <c r="AD11" s="31"/>
      <c r="AE11" s="31"/>
    </row>
    <row r="12" spans="1:46" s="2" customFormat="1" ht="12" customHeight="1">
      <c r="A12" s="31"/>
      <c r="B12" s="36"/>
      <c r="C12" s="31"/>
      <c r="D12" s="97" t="s">
        <v>21</v>
      </c>
      <c r="E12" s="31"/>
      <c r="F12" s="31"/>
      <c r="G12" s="31"/>
      <c r="H12" s="31"/>
      <c r="I12" s="97" t="s">
        <v>22</v>
      </c>
      <c r="J12" s="99" t="str">
        <f>IF('Rekapitulace stavby'!AN10="","",'Rekapitulace stavby'!AN10)</f>
        <v/>
      </c>
      <c r="K12" s="31"/>
      <c r="L12" s="98"/>
      <c r="S12" s="31"/>
      <c r="T12" s="31"/>
      <c r="U12" s="31"/>
      <c r="V12" s="31"/>
      <c r="W12" s="31"/>
      <c r="X12" s="31"/>
      <c r="Y12" s="31"/>
      <c r="Z12" s="31"/>
      <c r="AA12" s="31"/>
      <c r="AB12" s="31"/>
      <c r="AC12" s="31"/>
      <c r="AD12" s="31"/>
      <c r="AE12" s="31"/>
    </row>
    <row r="13" spans="1:46" s="2" customFormat="1" ht="18" customHeight="1">
      <c r="A13" s="31"/>
      <c r="B13" s="36"/>
      <c r="C13" s="31"/>
      <c r="D13" s="31"/>
      <c r="E13" s="99" t="str">
        <f>IF('Rekapitulace stavby'!E11="","",'Rekapitulace stavby'!E11)</f>
        <v xml:space="preserve"> </v>
      </c>
      <c r="F13" s="31"/>
      <c r="G13" s="31"/>
      <c r="H13" s="31"/>
      <c r="I13" s="97" t="s">
        <v>23</v>
      </c>
      <c r="J13" s="99" t="str">
        <f>IF('Rekapitulace stavby'!AN11="","",'Rekapitulace stavby'!AN11)</f>
        <v/>
      </c>
      <c r="K13" s="31"/>
      <c r="L13" s="98"/>
      <c r="S13" s="31"/>
      <c r="T13" s="31"/>
      <c r="U13" s="31"/>
      <c r="V13" s="31"/>
      <c r="W13" s="31"/>
      <c r="X13" s="31"/>
      <c r="Y13" s="31"/>
      <c r="Z13" s="31"/>
      <c r="AA13" s="31"/>
      <c r="AB13" s="31"/>
      <c r="AC13" s="31"/>
      <c r="AD13" s="31"/>
      <c r="AE13" s="31"/>
    </row>
    <row r="14" spans="1:46" s="2" customFormat="1" ht="6.95" customHeight="1">
      <c r="A14" s="31"/>
      <c r="B14" s="36"/>
      <c r="C14" s="31"/>
      <c r="D14" s="31"/>
      <c r="E14" s="31"/>
      <c r="F14" s="31"/>
      <c r="G14" s="31"/>
      <c r="H14" s="31"/>
      <c r="I14" s="31"/>
      <c r="J14" s="31"/>
      <c r="K14" s="31"/>
      <c r="L14" s="98"/>
      <c r="S14" s="31"/>
      <c r="T14" s="31"/>
      <c r="U14" s="31"/>
      <c r="V14" s="31"/>
      <c r="W14" s="31"/>
      <c r="X14" s="31"/>
      <c r="Y14" s="31"/>
      <c r="Z14" s="31"/>
      <c r="AA14" s="31"/>
      <c r="AB14" s="31"/>
      <c r="AC14" s="31"/>
      <c r="AD14" s="31"/>
      <c r="AE14" s="31"/>
    </row>
    <row r="15" spans="1:46" s="2" customFormat="1" ht="12" customHeight="1">
      <c r="A15" s="31"/>
      <c r="B15" s="36"/>
      <c r="C15" s="31"/>
      <c r="D15" s="97" t="s">
        <v>24</v>
      </c>
      <c r="E15" s="31"/>
      <c r="F15" s="31"/>
      <c r="G15" s="31"/>
      <c r="H15" s="31"/>
      <c r="I15" s="97" t="s">
        <v>22</v>
      </c>
      <c r="J15" s="99"/>
      <c r="K15" s="31"/>
      <c r="L15" s="98"/>
      <c r="S15" s="31"/>
      <c r="T15" s="31"/>
      <c r="U15" s="31"/>
      <c r="V15" s="31"/>
      <c r="W15" s="31"/>
      <c r="X15" s="31"/>
      <c r="Y15" s="31"/>
      <c r="Z15" s="31"/>
      <c r="AA15" s="31"/>
      <c r="AB15" s="31"/>
      <c r="AC15" s="31"/>
      <c r="AD15" s="31"/>
      <c r="AE15" s="31"/>
    </row>
    <row r="16" spans="1:46" s="2" customFormat="1" ht="18" customHeight="1">
      <c r="A16" s="31"/>
      <c r="B16" s="36"/>
      <c r="C16" s="31"/>
      <c r="D16" s="31"/>
      <c r="E16" s="99"/>
      <c r="F16" s="31"/>
      <c r="G16" s="31"/>
      <c r="H16" s="31"/>
      <c r="I16" s="97" t="s">
        <v>23</v>
      </c>
      <c r="J16" s="99"/>
      <c r="K16" s="31"/>
      <c r="L16" s="98"/>
      <c r="S16" s="31"/>
      <c r="T16" s="31"/>
      <c r="U16" s="31"/>
      <c r="V16" s="31"/>
      <c r="W16" s="31"/>
      <c r="X16" s="31"/>
      <c r="Y16" s="31"/>
      <c r="Z16" s="31"/>
      <c r="AA16" s="31"/>
      <c r="AB16" s="31"/>
      <c r="AC16" s="31"/>
      <c r="AD16" s="31"/>
      <c r="AE16" s="31"/>
    </row>
    <row r="17" spans="1:31" s="2" customFormat="1" ht="6.95" customHeight="1">
      <c r="A17" s="31"/>
      <c r="B17" s="36"/>
      <c r="C17" s="31"/>
      <c r="D17" s="31"/>
      <c r="E17" s="31"/>
      <c r="F17" s="31"/>
      <c r="G17" s="31"/>
      <c r="H17" s="31"/>
      <c r="I17" s="31"/>
      <c r="J17" s="31"/>
      <c r="K17" s="31"/>
      <c r="L17" s="98"/>
      <c r="S17" s="31"/>
      <c r="T17" s="31"/>
      <c r="U17" s="31"/>
      <c r="V17" s="31"/>
      <c r="W17" s="31"/>
      <c r="X17" s="31"/>
      <c r="Y17" s="31"/>
      <c r="Z17" s="31"/>
      <c r="AA17" s="31"/>
      <c r="AB17" s="31"/>
      <c r="AC17" s="31"/>
      <c r="AD17" s="31"/>
      <c r="AE17" s="31"/>
    </row>
    <row r="18" spans="1:31" s="2" customFormat="1" ht="12" customHeight="1">
      <c r="A18" s="31"/>
      <c r="B18" s="36"/>
      <c r="C18" s="31"/>
      <c r="D18" s="97" t="s">
        <v>25</v>
      </c>
      <c r="E18" s="31"/>
      <c r="F18" s="31"/>
      <c r="G18" s="31"/>
      <c r="H18" s="31"/>
      <c r="I18" s="97" t="s">
        <v>22</v>
      </c>
      <c r="J18" s="99" t="str">
        <f>IF('Rekapitulace stavby'!AN16="","",'Rekapitulace stavby'!AN16)</f>
        <v/>
      </c>
      <c r="K18" s="31"/>
      <c r="L18" s="98"/>
      <c r="S18" s="31"/>
      <c r="T18" s="31"/>
      <c r="U18" s="31"/>
      <c r="V18" s="31"/>
      <c r="W18" s="31"/>
      <c r="X18" s="31"/>
      <c r="Y18" s="31"/>
      <c r="Z18" s="31"/>
      <c r="AA18" s="31"/>
      <c r="AB18" s="31"/>
      <c r="AC18" s="31"/>
      <c r="AD18" s="31"/>
      <c r="AE18" s="31"/>
    </row>
    <row r="19" spans="1:31" s="2" customFormat="1" ht="18" customHeight="1">
      <c r="A19" s="31"/>
      <c r="B19" s="36"/>
      <c r="C19" s="31"/>
      <c r="D19" s="31"/>
      <c r="E19" s="99" t="str">
        <f>IF('Rekapitulace stavby'!E17="","",'Rekapitulace stavby'!E17)</f>
        <v xml:space="preserve"> </v>
      </c>
      <c r="F19" s="31"/>
      <c r="G19" s="31"/>
      <c r="H19" s="31"/>
      <c r="I19" s="97" t="s">
        <v>23</v>
      </c>
      <c r="J19" s="99" t="str">
        <f>IF('Rekapitulace stavby'!AN17="","",'Rekapitulace stavby'!AN17)</f>
        <v/>
      </c>
      <c r="K19" s="31"/>
      <c r="L19" s="98"/>
      <c r="S19" s="31"/>
      <c r="T19" s="31"/>
      <c r="U19" s="31"/>
      <c r="V19" s="31"/>
      <c r="W19" s="31"/>
      <c r="X19" s="31"/>
      <c r="Y19" s="31"/>
      <c r="Z19" s="31"/>
      <c r="AA19" s="31"/>
      <c r="AB19" s="31"/>
      <c r="AC19" s="31"/>
      <c r="AD19" s="31"/>
      <c r="AE19" s="31"/>
    </row>
    <row r="20" spans="1:31" s="2" customFormat="1" ht="6.95" customHeight="1">
      <c r="A20" s="31"/>
      <c r="B20" s="36"/>
      <c r="C20" s="31"/>
      <c r="D20" s="31"/>
      <c r="E20" s="31"/>
      <c r="F20" s="31"/>
      <c r="G20" s="31"/>
      <c r="H20" s="31"/>
      <c r="I20" s="31"/>
      <c r="J20" s="31"/>
      <c r="K20" s="31"/>
      <c r="L20" s="98"/>
      <c r="S20" s="31"/>
      <c r="T20" s="31"/>
      <c r="U20" s="31"/>
      <c r="V20" s="31"/>
      <c r="W20" s="31"/>
      <c r="X20" s="31"/>
      <c r="Y20" s="31"/>
      <c r="Z20" s="31"/>
      <c r="AA20" s="31"/>
      <c r="AB20" s="31"/>
      <c r="AC20" s="31"/>
      <c r="AD20" s="31"/>
      <c r="AE20" s="31"/>
    </row>
    <row r="21" spans="1:31" s="2" customFormat="1" ht="12" customHeight="1">
      <c r="A21" s="31"/>
      <c r="B21" s="36"/>
      <c r="C21" s="31"/>
      <c r="D21" s="97" t="s">
        <v>27</v>
      </c>
      <c r="E21" s="31"/>
      <c r="F21" s="31"/>
      <c r="G21" s="31"/>
      <c r="H21" s="31"/>
      <c r="I21" s="97" t="s">
        <v>22</v>
      </c>
      <c r="J21" s="99" t="s">
        <v>16</v>
      </c>
      <c r="K21" s="31"/>
      <c r="L21" s="98"/>
      <c r="S21" s="31"/>
      <c r="T21" s="31"/>
      <c r="U21" s="31"/>
      <c r="V21" s="31"/>
      <c r="W21" s="31"/>
      <c r="X21" s="31"/>
      <c r="Y21" s="31"/>
      <c r="Z21" s="31"/>
      <c r="AA21" s="31"/>
      <c r="AB21" s="31"/>
      <c r="AC21" s="31"/>
      <c r="AD21" s="31"/>
      <c r="AE21" s="31"/>
    </row>
    <row r="22" spans="1:31" s="2" customFormat="1" ht="18" customHeight="1">
      <c r="A22" s="31"/>
      <c r="B22" s="36"/>
      <c r="C22" s="31"/>
      <c r="D22" s="31"/>
      <c r="E22" s="99"/>
      <c r="F22" s="31"/>
      <c r="G22" s="31"/>
      <c r="H22" s="31"/>
      <c r="I22" s="97" t="s">
        <v>23</v>
      </c>
      <c r="J22" s="99" t="s">
        <v>16</v>
      </c>
      <c r="K22" s="31"/>
      <c r="L22" s="98"/>
      <c r="S22" s="31"/>
      <c r="T22" s="31"/>
      <c r="U22" s="31"/>
      <c r="V22" s="31"/>
      <c r="W22" s="31"/>
      <c r="X22" s="31"/>
      <c r="Y22" s="31"/>
      <c r="Z22" s="31"/>
      <c r="AA22" s="31"/>
      <c r="AB22" s="31"/>
      <c r="AC22" s="31"/>
      <c r="AD22" s="31"/>
      <c r="AE22" s="31"/>
    </row>
    <row r="23" spans="1:31" s="2" customFormat="1" ht="6.95" customHeight="1">
      <c r="A23" s="31"/>
      <c r="B23" s="36"/>
      <c r="C23" s="31"/>
      <c r="D23" s="31"/>
      <c r="E23" s="31"/>
      <c r="F23" s="31"/>
      <c r="G23" s="31"/>
      <c r="H23" s="31"/>
      <c r="I23" s="31"/>
      <c r="J23" s="31"/>
      <c r="K23" s="31"/>
      <c r="L23" s="98"/>
      <c r="S23" s="31"/>
      <c r="T23" s="31"/>
      <c r="U23" s="31"/>
      <c r="V23" s="31"/>
      <c r="W23" s="31"/>
      <c r="X23" s="31"/>
      <c r="Y23" s="31"/>
      <c r="Z23" s="31"/>
      <c r="AA23" s="31"/>
      <c r="AB23" s="31"/>
      <c r="AC23" s="31"/>
      <c r="AD23" s="31"/>
      <c r="AE23" s="31"/>
    </row>
    <row r="24" spans="1:31" s="2" customFormat="1" ht="12" customHeight="1">
      <c r="A24" s="31"/>
      <c r="B24" s="36"/>
      <c r="C24" s="31"/>
      <c r="D24" s="97" t="s">
        <v>28</v>
      </c>
      <c r="E24" s="31"/>
      <c r="F24" s="31"/>
      <c r="G24" s="31"/>
      <c r="H24" s="31"/>
      <c r="I24" s="31"/>
      <c r="J24" s="31"/>
      <c r="K24" s="31"/>
      <c r="L24" s="98"/>
      <c r="S24" s="31"/>
      <c r="T24" s="31"/>
      <c r="U24" s="31"/>
      <c r="V24" s="31"/>
      <c r="W24" s="31"/>
      <c r="X24" s="31"/>
      <c r="Y24" s="31"/>
      <c r="Z24" s="31"/>
      <c r="AA24" s="31"/>
      <c r="AB24" s="31"/>
      <c r="AC24" s="31"/>
      <c r="AD24" s="31"/>
      <c r="AE24" s="31"/>
    </row>
    <row r="25" spans="1:31" s="8" customFormat="1" ht="47.25" customHeight="1">
      <c r="A25" s="101"/>
      <c r="B25" s="102"/>
      <c r="C25" s="101"/>
      <c r="D25" s="101"/>
      <c r="E25" s="329"/>
      <c r="F25" s="329"/>
      <c r="G25" s="329"/>
      <c r="H25" s="329"/>
      <c r="I25" s="101"/>
      <c r="J25" s="101"/>
      <c r="K25" s="101"/>
      <c r="L25" s="103"/>
      <c r="S25" s="101"/>
      <c r="T25" s="101"/>
      <c r="U25" s="101"/>
      <c r="V25" s="101"/>
      <c r="W25" s="101"/>
      <c r="X25" s="101"/>
      <c r="Y25" s="101"/>
      <c r="Z25" s="101"/>
      <c r="AA25" s="101"/>
      <c r="AB25" s="101"/>
      <c r="AC25" s="101"/>
      <c r="AD25" s="101"/>
      <c r="AE25" s="101"/>
    </row>
    <row r="26" spans="1:31" s="2" customFormat="1" ht="6.95" customHeight="1">
      <c r="A26" s="31"/>
      <c r="B26" s="36"/>
      <c r="C26" s="31"/>
      <c r="D26" s="31"/>
      <c r="E26" s="31"/>
      <c r="F26" s="31"/>
      <c r="G26" s="31"/>
      <c r="H26" s="31"/>
      <c r="I26" s="31"/>
      <c r="J26" s="31"/>
      <c r="K26" s="31"/>
      <c r="L26" s="98"/>
      <c r="S26" s="31"/>
      <c r="T26" s="31"/>
      <c r="U26" s="31"/>
      <c r="V26" s="31"/>
      <c r="W26" s="31"/>
      <c r="X26" s="31"/>
      <c r="Y26" s="31"/>
      <c r="Z26" s="31"/>
      <c r="AA26" s="31"/>
      <c r="AB26" s="31"/>
      <c r="AC26" s="31"/>
      <c r="AD26" s="31"/>
      <c r="AE26" s="31"/>
    </row>
    <row r="27" spans="1:31" s="2" customFormat="1" ht="6.95" customHeight="1">
      <c r="A27" s="31"/>
      <c r="B27" s="36"/>
      <c r="C27" s="31"/>
      <c r="D27" s="104"/>
      <c r="E27" s="104"/>
      <c r="F27" s="104"/>
      <c r="G27" s="104"/>
      <c r="H27" s="104"/>
      <c r="I27" s="104"/>
      <c r="J27" s="104"/>
      <c r="K27" s="104"/>
      <c r="L27" s="98"/>
      <c r="S27" s="31"/>
      <c r="T27" s="31"/>
      <c r="U27" s="31"/>
      <c r="V27" s="31"/>
      <c r="W27" s="31"/>
      <c r="X27" s="31"/>
      <c r="Y27" s="31"/>
      <c r="Z27" s="31"/>
      <c r="AA27" s="31"/>
      <c r="AB27" s="31"/>
      <c r="AC27" s="31"/>
      <c r="AD27" s="31"/>
      <c r="AE27" s="31"/>
    </row>
    <row r="28" spans="1:31" s="2" customFormat="1" ht="25.35" customHeight="1">
      <c r="A28" s="31"/>
      <c r="B28" s="36"/>
      <c r="C28" s="31"/>
      <c r="D28" s="105" t="s">
        <v>29</v>
      </c>
      <c r="E28" s="31"/>
      <c r="F28" s="31"/>
      <c r="G28" s="31"/>
      <c r="H28" s="31"/>
      <c r="I28" s="31"/>
      <c r="J28" s="106">
        <f>ROUND(J86, 2)</f>
        <v>0</v>
      </c>
      <c r="K28" s="31"/>
      <c r="L28" s="98"/>
      <c r="S28" s="31"/>
      <c r="T28" s="31"/>
      <c r="U28" s="31"/>
      <c r="V28" s="31"/>
      <c r="W28" s="31"/>
      <c r="X28" s="31"/>
      <c r="Y28" s="31"/>
      <c r="Z28" s="31"/>
      <c r="AA28" s="31"/>
      <c r="AB28" s="31"/>
      <c r="AC28" s="31"/>
      <c r="AD28" s="31"/>
      <c r="AE28" s="31"/>
    </row>
    <row r="29" spans="1:31" s="2" customFormat="1" ht="6.95" customHeight="1">
      <c r="A29" s="31"/>
      <c r="B29" s="36"/>
      <c r="C29" s="31"/>
      <c r="D29" s="104"/>
      <c r="E29" s="104"/>
      <c r="F29" s="104"/>
      <c r="G29" s="104"/>
      <c r="H29" s="104"/>
      <c r="I29" s="104"/>
      <c r="J29" s="104"/>
      <c r="K29" s="104"/>
      <c r="L29" s="98"/>
      <c r="S29" s="31"/>
      <c r="T29" s="31"/>
      <c r="U29" s="31"/>
      <c r="V29" s="31"/>
      <c r="W29" s="31"/>
      <c r="X29" s="31"/>
      <c r="Y29" s="31"/>
      <c r="Z29" s="31"/>
      <c r="AA29" s="31"/>
      <c r="AB29" s="31"/>
      <c r="AC29" s="31"/>
      <c r="AD29" s="31"/>
      <c r="AE29" s="31"/>
    </row>
    <row r="30" spans="1:31" s="2" customFormat="1" ht="14.45" customHeight="1">
      <c r="A30" s="31"/>
      <c r="B30" s="36"/>
      <c r="C30" s="31"/>
      <c r="D30" s="31"/>
      <c r="E30" s="31"/>
      <c r="F30" s="107" t="s">
        <v>31</v>
      </c>
      <c r="G30" s="31"/>
      <c r="H30" s="31"/>
      <c r="I30" s="107" t="s">
        <v>30</v>
      </c>
      <c r="J30" s="107" t="s">
        <v>32</v>
      </c>
      <c r="K30" s="31"/>
      <c r="L30" s="98"/>
      <c r="S30" s="31"/>
      <c r="T30" s="31"/>
      <c r="U30" s="31"/>
      <c r="V30" s="31"/>
      <c r="W30" s="31"/>
      <c r="X30" s="31"/>
      <c r="Y30" s="31"/>
      <c r="Z30" s="31"/>
      <c r="AA30" s="31"/>
      <c r="AB30" s="31"/>
      <c r="AC30" s="31"/>
      <c r="AD30" s="31"/>
      <c r="AE30" s="31"/>
    </row>
    <row r="31" spans="1:31" s="2" customFormat="1" ht="14.45" customHeight="1">
      <c r="A31" s="31"/>
      <c r="B31" s="36"/>
      <c r="C31" s="31"/>
      <c r="D31" s="108" t="s">
        <v>33</v>
      </c>
      <c r="E31" s="97" t="s">
        <v>34</v>
      </c>
      <c r="F31" s="109">
        <f>ROUND((SUM(BE86:BE221)),  2)</f>
        <v>0</v>
      </c>
      <c r="G31" s="31"/>
      <c r="H31" s="31"/>
      <c r="I31" s="110">
        <v>0.21</v>
      </c>
      <c r="J31" s="109">
        <f>ROUND(((SUM(BE86:BE221))*I31),  2)</f>
        <v>0</v>
      </c>
      <c r="K31" s="31"/>
      <c r="L31" s="98"/>
      <c r="S31" s="31"/>
      <c r="T31" s="31"/>
      <c r="U31" s="31"/>
      <c r="V31" s="31"/>
      <c r="W31" s="31"/>
      <c r="X31" s="31"/>
      <c r="Y31" s="31"/>
      <c r="Z31" s="31"/>
      <c r="AA31" s="31"/>
      <c r="AB31" s="31"/>
      <c r="AC31" s="31"/>
      <c r="AD31" s="31"/>
      <c r="AE31" s="31"/>
    </row>
    <row r="32" spans="1:31" s="2" customFormat="1" ht="14.45" customHeight="1">
      <c r="A32" s="31"/>
      <c r="B32" s="36"/>
      <c r="C32" s="31"/>
      <c r="D32" s="31"/>
      <c r="E32" s="97" t="s">
        <v>35</v>
      </c>
      <c r="F32" s="109">
        <f>ROUND((SUM(BF86:BF221)),  2)</f>
        <v>0</v>
      </c>
      <c r="G32" s="31"/>
      <c r="H32" s="31"/>
      <c r="I32" s="110">
        <v>0.15</v>
      </c>
      <c r="J32" s="109">
        <f>ROUND(((SUM(BF86:BF221))*I32),  2)</f>
        <v>0</v>
      </c>
      <c r="K32" s="31"/>
      <c r="L32" s="98"/>
      <c r="S32" s="31"/>
      <c r="T32" s="31"/>
      <c r="U32" s="31"/>
      <c r="V32" s="31"/>
      <c r="W32" s="31"/>
      <c r="X32" s="31"/>
      <c r="Y32" s="31"/>
      <c r="Z32" s="31"/>
      <c r="AA32" s="31"/>
      <c r="AB32" s="31"/>
      <c r="AC32" s="31"/>
      <c r="AD32" s="31"/>
      <c r="AE32" s="31"/>
    </row>
    <row r="33" spans="1:31" s="2" customFormat="1" ht="14.45" hidden="1" customHeight="1">
      <c r="A33" s="31"/>
      <c r="B33" s="36"/>
      <c r="C33" s="31"/>
      <c r="D33" s="31"/>
      <c r="E33" s="97" t="s">
        <v>36</v>
      </c>
      <c r="F33" s="109">
        <f>ROUND((SUM(BG86:BG221)),  2)</f>
        <v>0</v>
      </c>
      <c r="G33" s="31"/>
      <c r="H33" s="31"/>
      <c r="I33" s="110">
        <v>0.21</v>
      </c>
      <c r="J33" s="109">
        <f>0</f>
        <v>0</v>
      </c>
      <c r="K33" s="31"/>
      <c r="L33" s="98"/>
      <c r="S33" s="31"/>
      <c r="T33" s="31"/>
      <c r="U33" s="31"/>
      <c r="V33" s="31"/>
      <c r="W33" s="31"/>
      <c r="X33" s="31"/>
      <c r="Y33" s="31"/>
      <c r="Z33" s="31"/>
      <c r="AA33" s="31"/>
      <c r="AB33" s="31"/>
      <c r="AC33" s="31"/>
      <c r="AD33" s="31"/>
      <c r="AE33" s="31"/>
    </row>
    <row r="34" spans="1:31" s="2" customFormat="1" ht="14.45" hidden="1" customHeight="1">
      <c r="A34" s="31"/>
      <c r="B34" s="36"/>
      <c r="C34" s="31"/>
      <c r="D34" s="31"/>
      <c r="E34" s="97" t="s">
        <v>37</v>
      </c>
      <c r="F34" s="109">
        <f>ROUND((SUM(BH86:BH221)),  2)</f>
        <v>0</v>
      </c>
      <c r="G34" s="31"/>
      <c r="H34" s="31"/>
      <c r="I34" s="110">
        <v>0.15</v>
      </c>
      <c r="J34" s="109">
        <f>0</f>
        <v>0</v>
      </c>
      <c r="K34" s="31"/>
      <c r="L34" s="98"/>
      <c r="S34" s="31"/>
      <c r="T34" s="31"/>
      <c r="U34" s="31"/>
      <c r="V34" s="31"/>
      <c r="W34" s="31"/>
      <c r="X34" s="31"/>
      <c r="Y34" s="31"/>
      <c r="Z34" s="31"/>
      <c r="AA34" s="31"/>
      <c r="AB34" s="31"/>
      <c r="AC34" s="31"/>
      <c r="AD34" s="31"/>
      <c r="AE34" s="31"/>
    </row>
    <row r="35" spans="1:31" s="2" customFormat="1" ht="14.45" hidden="1" customHeight="1">
      <c r="A35" s="31"/>
      <c r="B35" s="36"/>
      <c r="C35" s="31"/>
      <c r="D35" s="31"/>
      <c r="E35" s="97" t="s">
        <v>38</v>
      </c>
      <c r="F35" s="109">
        <f>ROUND((SUM(BI86:BI221)),  2)</f>
        <v>0</v>
      </c>
      <c r="G35" s="31"/>
      <c r="H35" s="31"/>
      <c r="I35" s="110">
        <v>0</v>
      </c>
      <c r="J35" s="109">
        <f>0</f>
        <v>0</v>
      </c>
      <c r="K35" s="31"/>
      <c r="L35" s="98"/>
      <c r="S35" s="31"/>
      <c r="T35" s="31"/>
      <c r="U35" s="31"/>
      <c r="V35" s="31"/>
      <c r="W35" s="31"/>
      <c r="X35" s="31"/>
      <c r="Y35" s="31"/>
      <c r="Z35" s="31"/>
      <c r="AA35" s="31"/>
      <c r="AB35" s="31"/>
      <c r="AC35" s="31"/>
      <c r="AD35" s="31"/>
      <c r="AE35" s="31"/>
    </row>
    <row r="36" spans="1:31" s="2" customFormat="1" ht="6.95" customHeight="1">
      <c r="A36" s="31"/>
      <c r="B36" s="36"/>
      <c r="C36" s="31"/>
      <c r="D36" s="31"/>
      <c r="E36" s="31"/>
      <c r="F36" s="31"/>
      <c r="G36" s="31"/>
      <c r="H36" s="31"/>
      <c r="I36" s="31"/>
      <c r="J36" s="31"/>
      <c r="K36" s="31"/>
      <c r="L36" s="98"/>
      <c r="S36" s="31"/>
      <c r="T36" s="31"/>
      <c r="U36" s="31"/>
      <c r="V36" s="31"/>
      <c r="W36" s="31"/>
      <c r="X36" s="31"/>
      <c r="Y36" s="31"/>
      <c r="Z36" s="31"/>
      <c r="AA36" s="31"/>
      <c r="AB36" s="31"/>
      <c r="AC36" s="31"/>
      <c r="AD36" s="31"/>
      <c r="AE36" s="31"/>
    </row>
    <row r="37" spans="1:31" s="2" customFormat="1" ht="25.35" customHeight="1">
      <c r="A37" s="31"/>
      <c r="B37" s="36"/>
      <c r="C37" s="111"/>
      <c r="D37" s="112" t="s">
        <v>39</v>
      </c>
      <c r="E37" s="113"/>
      <c r="F37" s="113"/>
      <c r="G37" s="114" t="s">
        <v>40</v>
      </c>
      <c r="H37" s="115" t="s">
        <v>41</v>
      </c>
      <c r="I37" s="113"/>
      <c r="J37" s="116">
        <f>SUM(J28:J35)</f>
        <v>0</v>
      </c>
      <c r="K37" s="117"/>
      <c r="L37" s="98"/>
      <c r="S37" s="31"/>
      <c r="T37" s="31"/>
      <c r="U37" s="31"/>
      <c r="V37" s="31"/>
      <c r="W37" s="31"/>
      <c r="X37" s="31"/>
      <c r="Y37" s="31"/>
      <c r="Z37" s="31"/>
      <c r="AA37" s="31"/>
      <c r="AB37" s="31"/>
      <c r="AC37" s="31"/>
      <c r="AD37" s="31"/>
      <c r="AE37" s="31"/>
    </row>
    <row r="38" spans="1:31" s="2" customFormat="1" ht="14.45" customHeight="1">
      <c r="A38" s="31"/>
      <c r="B38" s="118"/>
      <c r="C38" s="119"/>
      <c r="D38" s="119"/>
      <c r="E38" s="119"/>
      <c r="F38" s="119"/>
      <c r="G38" s="119"/>
      <c r="H38" s="119"/>
      <c r="I38" s="119"/>
      <c r="J38" s="119"/>
      <c r="K38" s="119"/>
      <c r="L38" s="98"/>
      <c r="S38" s="31"/>
      <c r="T38" s="31"/>
      <c r="U38" s="31"/>
      <c r="V38" s="31"/>
      <c r="W38" s="31"/>
      <c r="X38" s="31"/>
      <c r="Y38" s="31"/>
      <c r="Z38" s="31"/>
      <c r="AA38" s="31"/>
      <c r="AB38" s="31"/>
      <c r="AC38" s="31"/>
      <c r="AD38" s="31"/>
      <c r="AE38" s="31"/>
    </row>
    <row r="42" spans="1:31" s="2" customFormat="1" ht="6.95" customHeight="1">
      <c r="A42" s="31"/>
      <c r="B42" s="120"/>
      <c r="C42" s="121"/>
      <c r="D42" s="121"/>
      <c r="E42" s="121"/>
      <c r="F42" s="121"/>
      <c r="G42" s="121"/>
      <c r="H42" s="121"/>
      <c r="I42" s="121"/>
      <c r="J42" s="121"/>
      <c r="K42" s="121"/>
      <c r="L42" s="98"/>
      <c r="S42" s="31"/>
      <c r="T42" s="31"/>
      <c r="U42" s="31"/>
      <c r="V42" s="31"/>
      <c r="W42" s="31"/>
      <c r="X42" s="31"/>
      <c r="Y42" s="31"/>
      <c r="Z42" s="31"/>
      <c r="AA42" s="31"/>
      <c r="AB42" s="31"/>
      <c r="AC42" s="31"/>
      <c r="AD42" s="31"/>
      <c r="AE42" s="31"/>
    </row>
    <row r="43" spans="1:31" s="2" customFormat="1" ht="24.95" customHeight="1">
      <c r="A43" s="31"/>
      <c r="B43" s="32"/>
      <c r="C43" s="23" t="s">
        <v>72</v>
      </c>
      <c r="D43" s="33"/>
      <c r="E43" s="33"/>
      <c r="F43" s="33"/>
      <c r="G43" s="33"/>
      <c r="H43" s="33"/>
      <c r="I43" s="33"/>
      <c r="J43" s="33"/>
      <c r="K43" s="33"/>
      <c r="L43" s="98"/>
      <c r="S43" s="31"/>
      <c r="T43" s="31"/>
      <c r="U43" s="31"/>
      <c r="V43" s="31"/>
      <c r="W43" s="31"/>
      <c r="X43" s="31"/>
      <c r="Y43" s="31"/>
      <c r="Z43" s="31"/>
      <c r="AA43" s="31"/>
      <c r="AB43" s="31"/>
      <c r="AC43" s="31"/>
      <c r="AD43" s="31"/>
      <c r="AE43" s="31"/>
    </row>
    <row r="44" spans="1:31" s="2" customFormat="1" ht="6.95" customHeight="1">
      <c r="A44" s="31"/>
      <c r="B44" s="32"/>
      <c r="C44" s="33"/>
      <c r="D44" s="33"/>
      <c r="E44" s="33"/>
      <c r="F44" s="33"/>
      <c r="G44" s="33"/>
      <c r="H44" s="33"/>
      <c r="I44" s="33"/>
      <c r="J44" s="33"/>
      <c r="K44" s="33"/>
      <c r="L44" s="98"/>
      <c r="S44" s="31"/>
      <c r="T44" s="31"/>
      <c r="U44" s="31"/>
      <c r="V44" s="31"/>
      <c r="W44" s="31"/>
      <c r="X44" s="31"/>
      <c r="Y44" s="31"/>
      <c r="Z44" s="31"/>
      <c r="AA44" s="31"/>
      <c r="AB44" s="31"/>
      <c r="AC44" s="31"/>
      <c r="AD44" s="31"/>
      <c r="AE44" s="31"/>
    </row>
    <row r="45" spans="1:31" s="2" customFormat="1" ht="12" customHeight="1">
      <c r="A45" s="31"/>
      <c r="B45" s="32"/>
      <c r="C45" s="28" t="s">
        <v>14</v>
      </c>
      <c r="D45" s="33"/>
      <c r="E45" s="33"/>
      <c r="F45" s="33"/>
      <c r="G45" s="33"/>
      <c r="H45" s="33"/>
      <c r="I45" s="33"/>
      <c r="J45" s="33"/>
      <c r="K45" s="33"/>
      <c r="L45" s="98"/>
      <c r="S45" s="31"/>
      <c r="T45" s="31"/>
      <c r="U45" s="31"/>
      <c r="V45" s="31"/>
      <c r="W45" s="31"/>
      <c r="X45" s="31"/>
      <c r="Y45" s="31"/>
      <c r="Z45" s="31"/>
      <c r="AA45" s="31"/>
      <c r="AB45" s="31"/>
      <c r="AC45" s="31"/>
      <c r="AD45" s="31"/>
      <c r="AE45" s="31"/>
    </row>
    <row r="46" spans="1:31" s="2" customFormat="1" ht="16.5" customHeight="1">
      <c r="A46" s="31"/>
      <c r="B46" s="32"/>
      <c r="C46" s="33"/>
      <c r="D46" s="33"/>
      <c r="E46" s="297" t="str">
        <f>E7</f>
        <v>Oprava mostu ev.č. 11748-1 Klášter</v>
      </c>
      <c r="F46" s="330"/>
      <c r="G46" s="330"/>
      <c r="H46" s="330"/>
      <c r="I46" s="33"/>
      <c r="J46" s="33"/>
      <c r="K46" s="33"/>
      <c r="L46" s="98"/>
      <c r="S46" s="31"/>
      <c r="T46" s="31"/>
      <c r="U46" s="31"/>
      <c r="V46" s="31"/>
      <c r="W46" s="31"/>
      <c r="X46" s="31"/>
      <c r="Y46" s="31"/>
      <c r="Z46" s="31"/>
      <c r="AA46" s="31"/>
      <c r="AB46" s="31"/>
      <c r="AC46" s="31"/>
      <c r="AD46" s="31"/>
      <c r="AE46" s="31"/>
    </row>
    <row r="47" spans="1:31" s="2" customFormat="1" ht="6.95" customHeight="1">
      <c r="A47" s="31"/>
      <c r="B47" s="32"/>
      <c r="C47" s="33"/>
      <c r="D47" s="33"/>
      <c r="E47" s="33"/>
      <c r="F47" s="33"/>
      <c r="G47" s="33"/>
      <c r="H47" s="33"/>
      <c r="I47" s="33"/>
      <c r="J47" s="33"/>
      <c r="K47" s="33"/>
      <c r="L47" s="98"/>
      <c r="S47" s="31"/>
      <c r="T47" s="31"/>
      <c r="U47" s="31"/>
      <c r="V47" s="31"/>
      <c r="W47" s="31"/>
      <c r="X47" s="31"/>
      <c r="Y47" s="31"/>
      <c r="Z47" s="31"/>
      <c r="AA47" s="31"/>
      <c r="AB47" s="31"/>
      <c r="AC47" s="31"/>
      <c r="AD47" s="31"/>
      <c r="AE47" s="31"/>
    </row>
    <row r="48" spans="1:31" s="2" customFormat="1" ht="12" customHeight="1">
      <c r="A48" s="31"/>
      <c r="B48" s="32"/>
      <c r="C48" s="28" t="s">
        <v>18</v>
      </c>
      <c r="D48" s="33"/>
      <c r="E48" s="33"/>
      <c r="F48" s="26" t="str">
        <f>F10</f>
        <v xml:space="preserve"> </v>
      </c>
      <c r="G48" s="33"/>
      <c r="H48" s="33"/>
      <c r="I48" s="28" t="s">
        <v>20</v>
      </c>
      <c r="J48" s="56" t="str">
        <f>IF(J10="","",J10)</f>
        <v/>
      </c>
      <c r="K48" s="33"/>
      <c r="L48" s="98"/>
      <c r="S48" s="31"/>
      <c r="T48" s="31"/>
      <c r="U48" s="31"/>
      <c r="V48" s="31"/>
      <c r="W48" s="31"/>
      <c r="X48" s="31"/>
      <c r="Y48" s="31"/>
      <c r="Z48" s="31"/>
      <c r="AA48" s="31"/>
      <c r="AB48" s="31"/>
      <c r="AC48" s="31"/>
      <c r="AD48" s="31"/>
      <c r="AE48" s="31"/>
    </row>
    <row r="49" spans="1:47" s="2" customFormat="1" ht="6.95" customHeight="1">
      <c r="A49" s="31"/>
      <c r="B49" s="32"/>
      <c r="C49" s="33"/>
      <c r="D49" s="33"/>
      <c r="E49" s="33"/>
      <c r="F49" s="33"/>
      <c r="G49" s="33"/>
      <c r="H49" s="33"/>
      <c r="I49" s="33"/>
      <c r="J49" s="33"/>
      <c r="K49" s="33"/>
      <c r="L49" s="98"/>
      <c r="S49" s="31"/>
      <c r="T49" s="31"/>
      <c r="U49" s="31"/>
      <c r="V49" s="31"/>
      <c r="W49" s="31"/>
      <c r="X49" s="31"/>
      <c r="Y49" s="31"/>
      <c r="Z49" s="31"/>
      <c r="AA49" s="31"/>
      <c r="AB49" s="31"/>
      <c r="AC49" s="31"/>
      <c r="AD49" s="31"/>
      <c r="AE49" s="31"/>
    </row>
    <row r="50" spans="1:47" s="2" customFormat="1" ht="15.2" customHeight="1">
      <c r="A50" s="31"/>
      <c r="B50" s="32"/>
      <c r="C50" s="28" t="s">
        <v>21</v>
      </c>
      <c r="D50" s="33"/>
      <c r="E50" s="33"/>
      <c r="F50" s="26" t="str">
        <f>E13</f>
        <v xml:space="preserve"> </v>
      </c>
      <c r="G50" s="33"/>
      <c r="H50" s="33"/>
      <c r="I50" s="28" t="s">
        <v>25</v>
      </c>
      <c r="J50" s="29" t="str">
        <f>E19</f>
        <v xml:space="preserve"> </v>
      </c>
      <c r="K50" s="33"/>
      <c r="L50" s="98"/>
      <c r="S50" s="31"/>
      <c r="T50" s="31"/>
      <c r="U50" s="31"/>
      <c r="V50" s="31"/>
      <c r="W50" s="31"/>
      <c r="X50" s="31"/>
      <c r="Y50" s="31"/>
      <c r="Z50" s="31"/>
      <c r="AA50" s="31"/>
      <c r="AB50" s="31"/>
      <c r="AC50" s="31"/>
      <c r="AD50" s="31"/>
      <c r="AE50" s="31"/>
    </row>
    <row r="51" spans="1:47" s="2" customFormat="1" ht="15.2" customHeight="1">
      <c r="A51" s="31"/>
      <c r="B51" s="32"/>
      <c r="C51" s="28" t="s">
        <v>24</v>
      </c>
      <c r="D51" s="33"/>
      <c r="E51" s="33"/>
      <c r="F51" s="26" t="str">
        <f>IF(E16="","",E16)</f>
        <v/>
      </c>
      <c r="G51" s="33"/>
      <c r="H51" s="33"/>
      <c r="I51" s="28" t="s">
        <v>27</v>
      </c>
      <c r="J51" s="29">
        <f>E22</f>
        <v>0</v>
      </c>
      <c r="K51" s="33"/>
      <c r="L51" s="98"/>
      <c r="S51" s="31"/>
      <c r="T51" s="31"/>
      <c r="U51" s="31"/>
      <c r="V51" s="31"/>
      <c r="W51" s="31"/>
      <c r="X51" s="31"/>
      <c r="Y51" s="31"/>
      <c r="Z51" s="31"/>
      <c r="AA51" s="31"/>
      <c r="AB51" s="31"/>
      <c r="AC51" s="31"/>
      <c r="AD51" s="31"/>
      <c r="AE51" s="31"/>
    </row>
    <row r="52" spans="1:47" s="2" customFormat="1" ht="10.35" customHeight="1">
      <c r="A52" s="31"/>
      <c r="B52" s="32"/>
      <c r="C52" s="33"/>
      <c r="D52" s="33"/>
      <c r="E52" s="33"/>
      <c r="F52" s="33"/>
      <c r="G52" s="33"/>
      <c r="H52" s="33"/>
      <c r="I52" s="33"/>
      <c r="J52" s="33"/>
      <c r="K52" s="33"/>
      <c r="L52" s="98"/>
      <c r="S52" s="31"/>
      <c r="T52" s="31"/>
      <c r="U52" s="31"/>
      <c r="V52" s="31"/>
      <c r="W52" s="31"/>
      <c r="X52" s="31"/>
      <c r="Y52" s="31"/>
      <c r="Z52" s="31"/>
      <c r="AA52" s="31"/>
      <c r="AB52" s="31"/>
      <c r="AC52" s="31"/>
      <c r="AD52" s="31"/>
      <c r="AE52" s="31"/>
    </row>
    <row r="53" spans="1:47" s="2" customFormat="1" ht="29.25" customHeight="1">
      <c r="A53" s="31"/>
      <c r="B53" s="32"/>
      <c r="C53" s="122" t="s">
        <v>73</v>
      </c>
      <c r="D53" s="123"/>
      <c r="E53" s="123"/>
      <c r="F53" s="123"/>
      <c r="G53" s="123"/>
      <c r="H53" s="123"/>
      <c r="I53" s="123"/>
      <c r="J53" s="124" t="s">
        <v>74</v>
      </c>
      <c r="K53" s="123"/>
      <c r="L53" s="98"/>
      <c r="S53" s="31"/>
      <c r="T53" s="31"/>
      <c r="U53" s="31"/>
      <c r="V53" s="31"/>
      <c r="W53" s="31"/>
      <c r="X53" s="31"/>
      <c r="Y53" s="31"/>
      <c r="Z53" s="31"/>
      <c r="AA53" s="31"/>
      <c r="AB53" s="31"/>
      <c r="AC53" s="31"/>
      <c r="AD53" s="31"/>
      <c r="AE53" s="31"/>
    </row>
    <row r="54" spans="1:47" s="2" customFormat="1" ht="10.35" customHeight="1">
      <c r="A54" s="31"/>
      <c r="B54" s="32"/>
      <c r="C54" s="33"/>
      <c r="D54" s="33"/>
      <c r="E54" s="33"/>
      <c r="F54" s="33"/>
      <c r="G54" s="33"/>
      <c r="H54" s="33"/>
      <c r="I54" s="33"/>
      <c r="J54" s="33"/>
      <c r="K54" s="33"/>
      <c r="L54" s="98"/>
      <c r="S54" s="31"/>
      <c r="T54" s="31"/>
      <c r="U54" s="31"/>
      <c r="V54" s="31"/>
      <c r="W54" s="31"/>
      <c r="X54" s="31"/>
      <c r="Y54" s="31"/>
      <c r="Z54" s="31"/>
      <c r="AA54" s="31"/>
      <c r="AB54" s="31"/>
      <c r="AC54" s="31"/>
      <c r="AD54" s="31"/>
      <c r="AE54" s="31"/>
    </row>
    <row r="55" spans="1:47" s="2" customFormat="1" ht="22.9" customHeight="1">
      <c r="A55" s="31"/>
      <c r="B55" s="32"/>
      <c r="C55" s="125" t="s">
        <v>61</v>
      </c>
      <c r="D55" s="33"/>
      <c r="E55" s="33"/>
      <c r="F55" s="33"/>
      <c r="G55" s="33"/>
      <c r="H55" s="33"/>
      <c r="I55" s="33"/>
      <c r="J55" s="74">
        <f>J86</f>
        <v>0</v>
      </c>
      <c r="K55" s="33"/>
      <c r="L55" s="98"/>
      <c r="S55" s="31"/>
      <c r="T55" s="31"/>
      <c r="U55" s="31"/>
      <c r="V55" s="31"/>
      <c r="W55" s="31"/>
      <c r="X55" s="31"/>
      <c r="Y55" s="31"/>
      <c r="Z55" s="31"/>
      <c r="AA55" s="31"/>
      <c r="AB55" s="31"/>
      <c r="AC55" s="31"/>
      <c r="AD55" s="31"/>
      <c r="AE55" s="31"/>
      <c r="AU55" s="17" t="s">
        <v>75</v>
      </c>
    </row>
    <row r="56" spans="1:47" s="9" customFormat="1" ht="24.95" customHeight="1">
      <c r="B56" s="126"/>
      <c r="C56" s="127"/>
      <c r="D56" s="128" t="s">
        <v>76</v>
      </c>
      <c r="E56" s="129"/>
      <c r="F56" s="129"/>
      <c r="G56" s="129"/>
      <c r="H56" s="129"/>
      <c r="I56" s="129"/>
      <c r="J56" s="130">
        <f>J87</f>
        <v>0</v>
      </c>
      <c r="K56" s="127"/>
      <c r="L56" s="131"/>
    </row>
    <row r="57" spans="1:47" s="10" customFormat="1" ht="19.899999999999999" customHeight="1">
      <c r="B57" s="132"/>
      <c r="C57" s="133"/>
      <c r="D57" s="134" t="s">
        <v>77</v>
      </c>
      <c r="E57" s="135"/>
      <c r="F57" s="135"/>
      <c r="G57" s="135"/>
      <c r="H57" s="135"/>
      <c r="I57" s="135"/>
      <c r="J57" s="136">
        <f>J88</f>
        <v>0</v>
      </c>
      <c r="K57" s="133"/>
      <c r="L57" s="137"/>
    </row>
    <row r="58" spans="1:47" s="10" customFormat="1" ht="19.899999999999999" customHeight="1">
      <c r="B58" s="132"/>
      <c r="C58" s="133"/>
      <c r="D58" s="134" t="s">
        <v>78</v>
      </c>
      <c r="E58" s="135"/>
      <c r="F58" s="135"/>
      <c r="G58" s="135"/>
      <c r="H58" s="135"/>
      <c r="I58" s="135"/>
      <c r="J58" s="136">
        <f>J105</f>
        <v>0</v>
      </c>
      <c r="K58" s="133"/>
      <c r="L58" s="137"/>
    </row>
    <row r="59" spans="1:47" s="10" customFormat="1" ht="19.899999999999999" customHeight="1">
      <c r="B59" s="132"/>
      <c r="C59" s="133"/>
      <c r="D59" s="134" t="s">
        <v>79</v>
      </c>
      <c r="E59" s="135"/>
      <c r="F59" s="135"/>
      <c r="G59" s="135"/>
      <c r="H59" s="135"/>
      <c r="I59" s="135"/>
      <c r="J59" s="136">
        <f>J126</f>
        <v>0</v>
      </c>
      <c r="K59" s="133"/>
      <c r="L59" s="137"/>
    </row>
    <row r="60" spans="1:47" s="10" customFormat="1" ht="19.899999999999999" customHeight="1">
      <c r="B60" s="132"/>
      <c r="C60" s="133"/>
      <c r="D60" s="134" t="s">
        <v>80</v>
      </c>
      <c r="E60" s="135"/>
      <c r="F60" s="135"/>
      <c r="G60" s="135"/>
      <c r="H60" s="135"/>
      <c r="I60" s="135"/>
      <c r="J60" s="136">
        <f>J141</f>
        <v>0</v>
      </c>
      <c r="K60" s="133"/>
      <c r="L60" s="137"/>
    </row>
    <row r="61" spans="1:47" s="10" customFormat="1" ht="19.899999999999999" customHeight="1">
      <c r="B61" s="132"/>
      <c r="C61" s="133"/>
      <c r="D61" s="134" t="s">
        <v>81</v>
      </c>
      <c r="E61" s="135"/>
      <c r="F61" s="135"/>
      <c r="G61" s="135"/>
      <c r="H61" s="135"/>
      <c r="I61" s="135"/>
      <c r="J61" s="136">
        <f>J157</f>
        <v>0</v>
      </c>
      <c r="K61" s="133"/>
      <c r="L61" s="137"/>
    </row>
    <row r="62" spans="1:47" s="10" customFormat="1" ht="19.899999999999999" customHeight="1">
      <c r="B62" s="132"/>
      <c r="C62" s="133"/>
      <c r="D62" s="134" t="s">
        <v>82</v>
      </c>
      <c r="E62" s="135"/>
      <c r="F62" s="135"/>
      <c r="G62" s="135"/>
      <c r="H62" s="135"/>
      <c r="I62" s="135"/>
      <c r="J62" s="136">
        <f>J160</f>
        <v>0</v>
      </c>
      <c r="K62" s="133"/>
      <c r="L62" s="137"/>
    </row>
    <row r="63" spans="1:47" s="10" customFormat="1" ht="19.899999999999999" customHeight="1">
      <c r="B63" s="132"/>
      <c r="C63" s="133"/>
      <c r="D63" s="134" t="s">
        <v>83</v>
      </c>
      <c r="E63" s="135"/>
      <c r="F63" s="135"/>
      <c r="G63" s="135"/>
      <c r="H63" s="135"/>
      <c r="I63" s="135"/>
      <c r="J63" s="136">
        <f>J188</f>
        <v>0</v>
      </c>
      <c r="K63" s="133"/>
      <c r="L63" s="137"/>
    </row>
    <row r="64" spans="1:47" s="10" customFormat="1" ht="19.899999999999999" customHeight="1">
      <c r="B64" s="132"/>
      <c r="C64" s="133"/>
      <c r="D64" s="134" t="s">
        <v>84</v>
      </c>
      <c r="E64" s="135"/>
      <c r="F64" s="135"/>
      <c r="G64" s="135"/>
      <c r="H64" s="135"/>
      <c r="I64" s="135"/>
      <c r="J64" s="136">
        <f>J199</f>
        <v>0</v>
      </c>
      <c r="K64" s="133"/>
      <c r="L64" s="137"/>
    </row>
    <row r="65" spans="1:31" s="9" customFormat="1" ht="24.95" customHeight="1">
      <c r="B65" s="126"/>
      <c r="C65" s="127"/>
      <c r="D65" s="128" t="s">
        <v>85</v>
      </c>
      <c r="E65" s="129"/>
      <c r="F65" s="129"/>
      <c r="G65" s="129"/>
      <c r="H65" s="129"/>
      <c r="I65" s="129"/>
      <c r="J65" s="130">
        <f>J203</f>
        <v>0</v>
      </c>
      <c r="K65" s="127"/>
      <c r="L65" s="131"/>
    </row>
    <row r="66" spans="1:31" s="10" customFormat="1" ht="19.899999999999999" customHeight="1">
      <c r="B66" s="132"/>
      <c r="C66" s="133"/>
      <c r="D66" s="134" t="s">
        <v>86</v>
      </c>
      <c r="E66" s="135"/>
      <c r="F66" s="135"/>
      <c r="G66" s="135"/>
      <c r="H66" s="135"/>
      <c r="I66" s="135"/>
      <c r="J66" s="136">
        <f>J204</f>
        <v>0</v>
      </c>
      <c r="K66" s="133"/>
      <c r="L66" s="137"/>
    </row>
    <row r="67" spans="1:31" s="9" customFormat="1" ht="24.95" customHeight="1">
      <c r="B67" s="126"/>
      <c r="C67" s="127"/>
      <c r="D67" s="128" t="s">
        <v>87</v>
      </c>
      <c r="E67" s="129"/>
      <c r="F67" s="129"/>
      <c r="G67" s="129"/>
      <c r="H67" s="129"/>
      <c r="I67" s="129"/>
      <c r="J67" s="130">
        <f>J218</f>
        <v>0</v>
      </c>
      <c r="K67" s="127"/>
      <c r="L67" s="131"/>
    </row>
    <row r="68" spans="1:31" s="10" customFormat="1" ht="19.899999999999999" customHeight="1">
      <c r="B68" s="132"/>
      <c r="C68" s="133"/>
      <c r="D68" s="134" t="s">
        <v>88</v>
      </c>
      <c r="E68" s="135"/>
      <c r="F68" s="135"/>
      <c r="G68" s="135"/>
      <c r="H68" s="135"/>
      <c r="I68" s="135"/>
      <c r="J68" s="136">
        <f>J219</f>
        <v>0</v>
      </c>
      <c r="K68" s="133"/>
      <c r="L68" s="137"/>
    </row>
    <row r="69" spans="1:31" s="2" customFormat="1" ht="21.75" customHeight="1">
      <c r="A69" s="31"/>
      <c r="B69" s="32"/>
      <c r="C69" s="33"/>
      <c r="D69" s="33"/>
      <c r="E69" s="33"/>
      <c r="F69" s="33"/>
      <c r="G69" s="33"/>
      <c r="H69" s="33"/>
      <c r="I69" s="33"/>
      <c r="J69" s="33"/>
      <c r="K69" s="33"/>
      <c r="L69" s="98"/>
      <c r="S69" s="31"/>
      <c r="T69" s="31"/>
      <c r="U69" s="31"/>
      <c r="V69" s="31"/>
      <c r="W69" s="31"/>
      <c r="X69" s="31"/>
      <c r="Y69" s="31"/>
      <c r="Z69" s="31"/>
      <c r="AA69" s="31"/>
      <c r="AB69" s="31"/>
      <c r="AC69" s="31"/>
      <c r="AD69" s="31"/>
      <c r="AE69" s="31"/>
    </row>
    <row r="70" spans="1:31" s="2" customFormat="1" ht="6.95" customHeight="1">
      <c r="A70" s="31"/>
      <c r="B70" s="44"/>
      <c r="C70" s="45"/>
      <c r="D70" s="45"/>
      <c r="E70" s="45"/>
      <c r="F70" s="45"/>
      <c r="G70" s="45"/>
      <c r="H70" s="45"/>
      <c r="I70" s="45"/>
      <c r="J70" s="45"/>
      <c r="K70" s="45"/>
      <c r="L70" s="98"/>
      <c r="S70" s="31"/>
      <c r="T70" s="31"/>
      <c r="U70" s="31"/>
      <c r="V70" s="31"/>
      <c r="W70" s="31"/>
      <c r="X70" s="31"/>
      <c r="Y70" s="31"/>
      <c r="Z70" s="31"/>
      <c r="AA70" s="31"/>
      <c r="AB70" s="31"/>
      <c r="AC70" s="31"/>
      <c r="AD70" s="31"/>
      <c r="AE70" s="31"/>
    </row>
    <row r="74" spans="1:31" s="2" customFormat="1" ht="6.95" customHeight="1">
      <c r="A74" s="31"/>
      <c r="B74" s="46"/>
      <c r="C74" s="47"/>
      <c r="D74" s="47"/>
      <c r="E74" s="47"/>
      <c r="F74" s="47"/>
      <c r="G74" s="47"/>
      <c r="H74" s="47"/>
      <c r="I74" s="47"/>
      <c r="J74" s="47"/>
      <c r="K74" s="47"/>
      <c r="L74" s="98"/>
      <c r="S74" s="31"/>
      <c r="T74" s="31"/>
      <c r="U74" s="31"/>
      <c r="V74" s="31"/>
      <c r="W74" s="31"/>
      <c r="X74" s="31"/>
      <c r="Y74" s="31"/>
      <c r="Z74" s="31"/>
      <c r="AA74" s="31"/>
      <c r="AB74" s="31"/>
      <c r="AC74" s="31"/>
      <c r="AD74" s="31"/>
      <c r="AE74" s="31"/>
    </row>
    <row r="75" spans="1:31" s="2" customFormat="1" ht="24.95" customHeight="1">
      <c r="A75" s="31"/>
      <c r="B75" s="32"/>
      <c r="C75" s="23" t="s">
        <v>89</v>
      </c>
      <c r="D75" s="33"/>
      <c r="E75" s="33"/>
      <c r="F75" s="33"/>
      <c r="G75" s="33"/>
      <c r="H75" s="33"/>
      <c r="I75" s="33"/>
      <c r="J75" s="33"/>
      <c r="K75" s="33"/>
      <c r="L75" s="98"/>
      <c r="S75" s="31"/>
      <c r="T75" s="31"/>
      <c r="U75" s="31"/>
      <c r="V75" s="31"/>
      <c r="W75" s="31"/>
      <c r="X75" s="31"/>
      <c r="Y75" s="31"/>
      <c r="Z75" s="31"/>
      <c r="AA75" s="31"/>
      <c r="AB75" s="31"/>
      <c r="AC75" s="31"/>
      <c r="AD75" s="31"/>
      <c r="AE75" s="31"/>
    </row>
    <row r="76" spans="1:31" s="2" customFormat="1" ht="6.95" customHeight="1">
      <c r="A76" s="31"/>
      <c r="B76" s="32"/>
      <c r="C76" s="33"/>
      <c r="D76" s="33"/>
      <c r="E76" s="33"/>
      <c r="F76" s="33"/>
      <c r="G76" s="33"/>
      <c r="H76" s="33"/>
      <c r="I76" s="33"/>
      <c r="J76" s="33"/>
      <c r="K76" s="33"/>
      <c r="L76" s="98"/>
      <c r="S76" s="31"/>
      <c r="T76" s="31"/>
      <c r="U76" s="31"/>
      <c r="V76" s="31"/>
      <c r="W76" s="31"/>
      <c r="X76" s="31"/>
      <c r="Y76" s="31"/>
      <c r="Z76" s="31"/>
      <c r="AA76" s="31"/>
      <c r="AB76" s="31"/>
      <c r="AC76" s="31"/>
      <c r="AD76" s="31"/>
      <c r="AE76" s="31"/>
    </row>
    <row r="77" spans="1:31" s="2" customFormat="1" ht="12" customHeight="1">
      <c r="A77" s="31"/>
      <c r="B77" s="32"/>
      <c r="C77" s="28" t="s">
        <v>14</v>
      </c>
      <c r="D77" s="33"/>
      <c r="E77" s="33"/>
      <c r="F77" s="33"/>
      <c r="G77" s="33"/>
      <c r="H77" s="33"/>
      <c r="I77" s="33"/>
      <c r="J77" s="33"/>
      <c r="K77" s="33"/>
      <c r="L77" s="98"/>
      <c r="S77" s="31"/>
      <c r="T77" s="31"/>
      <c r="U77" s="31"/>
      <c r="V77" s="31"/>
      <c r="W77" s="31"/>
      <c r="X77" s="31"/>
      <c r="Y77" s="31"/>
      <c r="Z77" s="31"/>
      <c r="AA77" s="31"/>
      <c r="AB77" s="31"/>
      <c r="AC77" s="31"/>
      <c r="AD77" s="31"/>
      <c r="AE77" s="31"/>
    </row>
    <row r="78" spans="1:31" s="2" customFormat="1" ht="16.5" customHeight="1">
      <c r="A78" s="31"/>
      <c r="B78" s="32"/>
      <c r="C78" s="33"/>
      <c r="D78" s="33"/>
      <c r="E78" s="297" t="str">
        <f>E7</f>
        <v>Oprava mostu ev.č. 11748-1 Klášter</v>
      </c>
      <c r="F78" s="330"/>
      <c r="G78" s="330"/>
      <c r="H78" s="330"/>
      <c r="I78" s="33"/>
      <c r="J78" s="33"/>
      <c r="K78" s="33"/>
      <c r="L78" s="98"/>
      <c r="S78" s="31"/>
      <c r="T78" s="31"/>
      <c r="U78" s="31"/>
      <c r="V78" s="31"/>
      <c r="W78" s="31"/>
      <c r="X78" s="31"/>
      <c r="Y78" s="31"/>
      <c r="Z78" s="31"/>
      <c r="AA78" s="31"/>
      <c r="AB78" s="31"/>
      <c r="AC78" s="31"/>
      <c r="AD78" s="31"/>
      <c r="AE78" s="31"/>
    </row>
    <row r="79" spans="1:31" s="2" customFormat="1" ht="6.95" customHeight="1">
      <c r="A79" s="31"/>
      <c r="B79" s="32"/>
      <c r="C79" s="33"/>
      <c r="D79" s="33"/>
      <c r="E79" s="33"/>
      <c r="F79" s="33"/>
      <c r="G79" s="33"/>
      <c r="H79" s="33"/>
      <c r="I79" s="33"/>
      <c r="J79" s="33"/>
      <c r="K79" s="33"/>
      <c r="L79" s="98"/>
      <c r="S79" s="31"/>
      <c r="T79" s="31"/>
      <c r="U79" s="31"/>
      <c r="V79" s="31"/>
      <c r="W79" s="31"/>
      <c r="X79" s="31"/>
      <c r="Y79" s="31"/>
      <c r="Z79" s="31"/>
      <c r="AA79" s="31"/>
      <c r="AB79" s="31"/>
      <c r="AC79" s="31"/>
      <c r="AD79" s="31"/>
      <c r="AE79" s="31"/>
    </row>
    <row r="80" spans="1:31" s="2" customFormat="1" ht="12" customHeight="1">
      <c r="A80" s="31"/>
      <c r="B80" s="32"/>
      <c r="C80" s="28" t="s">
        <v>18</v>
      </c>
      <c r="D80" s="33"/>
      <c r="E80" s="33"/>
      <c r="F80" s="26" t="str">
        <f>F10</f>
        <v xml:space="preserve"> </v>
      </c>
      <c r="G80" s="33"/>
      <c r="H80" s="33"/>
      <c r="I80" s="28" t="s">
        <v>20</v>
      </c>
      <c r="J80" s="56" t="str">
        <f>IF(J10="","",J10)</f>
        <v/>
      </c>
      <c r="K80" s="33"/>
      <c r="L80" s="98"/>
      <c r="S80" s="31"/>
      <c r="T80" s="31"/>
      <c r="U80" s="31"/>
      <c r="V80" s="31"/>
      <c r="W80" s="31"/>
      <c r="X80" s="31"/>
      <c r="Y80" s="31"/>
      <c r="Z80" s="31"/>
      <c r="AA80" s="31"/>
      <c r="AB80" s="31"/>
      <c r="AC80" s="31"/>
      <c r="AD80" s="31"/>
      <c r="AE80" s="31"/>
    </row>
    <row r="81" spans="1:65" s="2" customFormat="1" ht="6.95" customHeight="1">
      <c r="A81" s="31"/>
      <c r="B81" s="32"/>
      <c r="C81" s="33"/>
      <c r="D81" s="33"/>
      <c r="E81" s="33"/>
      <c r="F81" s="33"/>
      <c r="G81" s="33"/>
      <c r="H81" s="33"/>
      <c r="I81" s="33"/>
      <c r="J81" s="33"/>
      <c r="K81" s="33"/>
      <c r="L81" s="98"/>
      <c r="S81" s="31"/>
      <c r="T81" s="31"/>
      <c r="U81" s="31"/>
      <c r="V81" s="31"/>
      <c r="W81" s="31"/>
      <c r="X81" s="31"/>
      <c r="Y81" s="31"/>
      <c r="Z81" s="31"/>
      <c r="AA81" s="31"/>
      <c r="AB81" s="31"/>
      <c r="AC81" s="31"/>
      <c r="AD81" s="31"/>
      <c r="AE81" s="31"/>
    </row>
    <row r="82" spans="1:65" s="2" customFormat="1" ht="15.2" customHeight="1">
      <c r="A82" s="31"/>
      <c r="B82" s="32"/>
      <c r="C82" s="28" t="s">
        <v>21</v>
      </c>
      <c r="D82" s="33"/>
      <c r="E82" s="33"/>
      <c r="F82" s="26" t="str">
        <f>E13</f>
        <v xml:space="preserve"> </v>
      </c>
      <c r="G82" s="33"/>
      <c r="H82" s="33"/>
      <c r="I82" s="28" t="s">
        <v>25</v>
      </c>
      <c r="J82" s="29" t="str">
        <f>E19</f>
        <v xml:space="preserve"> </v>
      </c>
      <c r="K82" s="33"/>
      <c r="L82" s="98"/>
      <c r="S82" s="31"/>
      <c r="T82" s="31"/>
      <c r="U82" s="31"/>
      <c r="V82" s="31"/>
      <c r="W82" s="31"/>
      <c r="X82" s="31"/>
      <c r="Y82" s="31"/>
      <c r="Z82" s="31"/>
      <c r="AA82" s="31"/>
      <c r="AB82" s="31"/>
      <c r="AC82" s="31"/>
      <c r="AD82" s="31"/>
      <c r="AE82" s="31"/>
    </row>
    <row r="83" spans="1:65" s="2" customFormat="1" ht="15.2" customHeight="1">
      <c r="A83" s="31"/>
      <c r="B83" s="32"/>
      <c r="C83" s="28" t="s">
        <v>24</v>
      </c>
      <c r="D83" s="33"/>
      <c r="E83" s="33"/>
      <c r="F83" s="26" t="str">
        <f>IF(E16="","",E16)</f>
        <v/>
      </c>
      <c r="G83" s="33"/>
      <c r="H83" s="33"/>
      <c r="I83" s="28" t="s">
        <v>27</v>
      </c>
      <c r="J83" s="29">
        <f>E22</f>
        <v>0</v>
      </c>
      <c r="K83" s="33"/>
      <c r="L83" s="98"/>
      <c r="S83" s="31"/>
      <c r="T83" s="31"/>
      <c r="U83" s="31"/>
      <c r="V83" s="31"/>
      <c r="W83" s="31"/>
      <c r="X83" s="31"/>
      <c r="Y83" s="31"/>
      <c r="Z83" s="31"/>
      <c r="AA83" s="31"/>
      <c r="AB83" s="31"/>
      <c r="AC83" s="31"/>
      <c r="AD83" s="31"/>
      <c r="AE83" s="31"/>
    </row>
    <row r="84" spans="1:65" s="2" customFormat="1" ht="10.35" customHeight="1">
      <c r="A84" s="31"/>
      <c r="B84" s="32"/>
      <c r="C84" s="33"/>
      <c r="D84" s="33"/>
      <c r="E84" s="33"/>
      <c r="F84" s="33"/>
      <c r="G84" s="33"/>
      <c r="H84" s="33"/>
      <c r="I84" s="33"/>
      <c r="J84" s="33"/>
      <c r="K84" s="33"/>
      <c r="L84" s="98"/>
      <c r="S84" s="31"/>
      <c r="T84" s="31"/>
      <c r="U84" s="31"/>
      <c r="V84" s="31"/>
      <c r="W84" s="31"/>
      <c r="X84" s="31"/>
      <c r="Y84" s="31"/>
      <c r="Z84" s="31"/>
      <c r="AA84" s="31"/>
      <c r="AB84" s="31"/>
      <c r="AC84" s="31"/>
      <c r="AD84" s="31"/>
      <c r="AE84" s="31"/>
    </row>
    <row r="85" spans="1:65" s="11" customFormat="1" ht="29.25" customHeight="1">
      <c r="A85" s="138"/>
      <c r="B85" s="139"/>
      <c r="C85" s="140" t="s">
        <v>90</v>
      </c>
      <c r="D85" s="141" t="s">
        <v>48</v>
      </c>
      <c r="E85" s="141" t="s">
        <v>44</v>
      </c>
      <c r="F85" s="141" t="s">
        <v>45</v>
      </c>
      <c r="G85" s="141" t="s">
        <v>91</v>
      </c>
      <c r="H85" s="141" t="s">
        <v>92</v>
      </c>
      <c r="I85" s="141" t="s">
        <v>93</v>
      </c>
      <c r="J85" s="141" t="s">
        <v>74</v>
      </c>
      <c r="K85" s="142" t="s">
        <v>94</v>
      </c>
      <c r="L85" s="143"/>
      <c r="M85" s="65" t="s">
        <v>16</v>
      </c>
      <c r="N85" s="66" t="s">
        <v>33</v>
      </c>
      <c r="O85" s="66" t="s">
        <v>95</v>
      </c>
      <c r="P85" s="66" t="s">
        <v>96</v>
      </c>
      <c r="Q85" s="66" t="s">
        <v>97</v>
      </c>
      <c r="R85" s="66" t="s">
        <v>98</v>
      </c>
      <c r="S85" s="66" t="s">
        <v>99</v>
      </c>
      <c r="T85" s="67" t="s">
        <v>100</v>
      </c>
      <c r="U85" s="138"/>
      <c r="V85" s="138"/>
      <c r="W85" s="138"/>
      <c r="X85" s="138"/>
      <c r="Y85" s="138"/>
      <c r="Z85" s="138"/>
      <c r="AA85" s="138"/>
      <c r="AB85" s="138"/>
      <c r="AC85" s="138"/>
      <c r="AD85" s="138"/>
      <c r="AE85" s="138"/>
    </row>
    <row r="86" spans="1:65" s="2" customFormat="1" ht="22.9" customHeight="1">
      <c r="A86" s="31"/>
      <c r="B86" s="32"/>
      <c r="C86" s="72" t="s">
        <v>101</v>
      </c>
      <c r="D86" s="33"/>
      <c r="E86" s="33"/>
      <c r="F86" s="33"/>
      <c r="G86" s="33"/>
      <c r="H86" s="33"/>
      <c r="I86" s="33"/>
      <c r="J86" s="144">
        <f>BK86</f>
        <v>0</v>
      </c>
      <c r="K86" s="33"/>
      <c r="L86" s="36"/>
      <c r="M86" s="68"/>
      <c r="N86" s="145"/>
      <c r="O86" s="69"/>
      <c r="P86" s="146">
        <f>P87+P203+P218</f>
        <v>969.26675099999989</v>
      </c>
      <c r="Q86" s="69"/>
      <c r="R86" s="146">
        <f>R87+R203+R218</f>
        <v>201.03767573600004</v>
      </c>
      <c r="S86" s="69"/>
      <c r="T86" s="147">
        <f>T87+T203+T218</f>
        <v>93.762799999999999</v>
      </c>
      <c r="U86" s="31"/>
      <c r="V86" s="31"/>
      <c r="W86" s="31"/>
      <c r="X86" s="31"/>
      <c r="Y86" s="31"/>
      <c r="Z86" s="31"/>
      <c r="AA86" s="31"/>
      <c r="AB86" s="31"/>
      <c r="AC86" s="31"/>
      <c r="AD86" s="31"/>
      <c r="AE86" s="31"/>
      <c r="AT86" s="17" t="s">
        <v>62</v>
      </c>
      <c r="AU86" s="17" t="s">
        <v>75</v>
      </c>
      <c r="BK86" s="148">
        <f>BK87+BK203+BK218</f>
        <v>0</v>
      </c>
    </row>
    <row r="87" spans="1:65" s="12" customFormat="1" ht="25.9" customHeight="1">
      <c r="B87" s="149"/>
      <c r="C87" s="150"/>
      <c r="D87" s="151" t="s">
        <v>62</v>
      </c>
      <c r="E87" s="152" t="s">
        <v>102</v>
      </c>
      <c r="F87" s="152" t="s">
        <v>103</v>
      </c>
      <c r="G87" s="150"/>
      <c r="H87" s="150"/>
      <c r="I87" s="150"/>
      <c r="J87" s="153">
        <f>BK87</f>
        <v>0</v>
      </c>
      <c r="K87" s="150"/>
      <c r="L87" s="154"/>
      <c r="M87" s="155"/>
      <c r="N87" s="156"/>
      <c r="O87" s="156"/>
      <c r="P87" s="157">
        <f>P88+P105+P126+P141+P157+P160+P188+P199</f>
        <v>938.52565599999991</v>
      </c>
      <c r="Q87" s="156"/>
      <c r="R87" s="157">
        <f>R88+R105+R126+R141+R157+R160+R188+R199</f>
        <v>200.25285163600003</v>
      </c>
      <c r="S87" s="156"/>
      <c r="T87" s="158">
        <f>T88+T105+T126+T141+T157+T160+T188+T199</f>
        <v>93.762799999999999</v>
      </c>
      <c r="AR87" s="159" t="s">
        <v>68</v>
      </c>
      <c r="AT87" s="160" t="s">
        <v>62</v>
      </c>
      <c r="AU87" s="160" t="s">
        <v>63</v>
      </c>
      <c r="AY87" s="159" t="s">
        <v>104</v>
      </c>
      <c r="BK87" s="161">
        <f>BK88+BK105+BK126+BK141+BK157+BK160+BK188+BK199</f>
        <v>0</v>
      </c>
    </row>
    <row r="88" spans="1:65" s="12" customFormat="1" ht="22.9" customHeight="1">
      <c r="B88" s="149"/>
      <c r="C88" s="150"/>
      <c r="D88" s="151" t="s">
        <v>62</v>
      </c>
      <c r="E88" s="162" t="s">
        <v>68</v>
      </c>
      <c r="F88" s="162" t="s">
        <v>105</v>
      </c>
      <c r="G88" s="150"/>
      <c r="H88" s="150"/>
      <c r="I88" s="150"/>
      <c r="J88" s="163">
        <f>BK88</f>
        <v>0</v>
      </c>
      <c r="K88" s="150"/>
      <c r="L88" s="154"/>
      <c r="M88" s="155"/>
      <c r="N88" s="156"/>
      <c r="O88" s="156"/>
      <c r="P88" s="157">
        <f>SUM(P89:P104)</f>
        <v>91.976457999999994</v>
      </c>
      <c r="Q88" s="156"/>
      <c r="R88" s="157">
        <f>SUM(R89:R104)</f>
        <v>1.9975000000000001</v>
      </c>
      <c r="S88" s="156"/>
      <c r="T88" s="158">
        <f>SUM(T89:T104)</f>
        <v>51.963999999999999</v>
      </c>
      <c r="AR88" s="159" t="s">
        <v>68</v>
      </c>
      <c r="AT88" s="160" t="s">
        <v>62</v>
      </c>
      <c r="AU88" s="160" t="s">
        <v>68</v>
      </c>
      <c r="AY88" s="159" t="s">
        <v>104</v>
      </c>
      <c r="BK88" s="161">
        <f>SUM(BK89:BK104)</f>
        <v>0</v>
      </c>
    </row>
    <row r="89" spans="1:65" s="2" customFormat="1" ht="16.5" customHeight="1">
      <c r="A89" s="31"/>
      <c r="B89" s="32"/>
      <c r="C89" s="164" t="s">
        <v>68</v>
      </c>
      <c r="D89" s="164" t="s">
        <v>106</v>
      </c>
      <c r="E89" s="165" t="s">
        <v>107</v>
      </c>
      <c r="F89" s="166" t="s">
        <v>108</v>
      </c>
      <c r="G89" s="167" t="s">
        <v>109</v>
      </c>
      <c r="H89" s="168">
        <v>62.1</v>
      </c>
      <c r="I89" s="169"/>
      <c r="J89" s="169">
        <f>ROUND(I89*H89,2)</f>
        <v>0</v>
      </c>
      <c r="K89" s="166"/>
      <c r="L89" s="36"/>
      <c r="M89" s="170" t="s">
        <v>16</v>
      </c>
      <c r="N89" s="171" t="s">
        <v>34</v>
      </c>
      <c r="O89" s="172">
        <v>0.185</v>
      </c>
      <c r="P89" s="172">
        <f>O89*H89</f>
        <v>11.4885</v>
      </c>
      <c r="Q89" s="172">
        <v>0</v>
      </c>
      <c r="R89" s="172">
        <f>Q89*H89</f>
        <v>0</v>
      </c>
      <c r="S89" s="172">
        <v>0.44</v>
      </c>
      <c r="T89" s="173">
        <f>S89*H89</f>
        <v>27.324000000000002</v>
      </c>
      <c r="U89" s="31"/>
      <c r="V89" s="31"/>
      <c r="W89" s="31"/>
      <c r="X89" s="31"/>
      <c r="Y89" s="31"/>
      <c r="Z89" s="31"/>
      <c r="AA89" s="31"/>
      <c r="AB89" s="31"/>
      <c r="AC89" s="31"/>
      <c r="AD89" s="31"/>
      <c r="AE89" s="31"/>
      <c r="AR89" s="174" t="s">
        <v>110</v>
      </c>
      <c r="AT89" s="174" t="s">
        <v>106</v>
      </c>
      <c r="AU89" s="174" t="s">
        <v>70</v>
      </c>
      <c r="AY89" s="17" t="s">
        <v>104</v>
      </c>
      <c r="BE89" s="175">
        <f>IF(N89="základní",J89,0)</f>
        <v>0</v>
      </c>
      <c r="BF89" s="175">
        <f>IF(N89="snížená",J89,0)</f>
        <v>0</v>
      </c>
      <c r="BG89" s="175">
        <f>IF(N89="zákl. přenesená",J89,0)</f>
        <v>0</v>
      </c>
      <c r="BH89" s="175">
        <f>IF(N89="sníž. přenesená",J89,0)</f>
        <v>0</v>
      </c>
      <c r="BI89" s="175">
        <f>IF(N89="nulová",J89,0)</f>
        <v>0</v>
      </c>
      <c r="BJ89" s="17" t="s">
        <v>68</v>
      </c>
      <c r="BK89" s="175">
        <f>ROUND(I89*H89,2)</f>
        <v>0</v>
      </c>
      <c r="BL89" s="17" t="s">
        <v>110</v>
      </c>
      <c r="BM89" s="174" t="s">
        <v>111</v>
      </c>
    </row>
    <row r="90" spans="1:65" s="2" customFormat="1" ht="19.5">
      <c r="A90" s="31"/>
      <c r="B90" s="32"/>
      <c r="C90" s="33"/>
      <c r="D90" s="176" t="s">
        <v>112</v>
      </c>
      <c r="E90" s="33"/>
      <c r="F90" s="177" t="s">
        <v>113</v>
      </c>
      <c r="G90" s="33"/>
      <c r="H90" s="33"/>
      <c r="I90" s="33"/>
      <c r="J90" s="33"/>
      <c r="K90" s="33"/>
      <c r="L90" s="36"/>
      <c r="M90" s="178"/>
      <c r="N90" s="179"/>
      <c r="O90" s="61"/>
      <c r="P90" s="61"/>
      <c r="Q90" s="61"/>
      <c r="R90" s="61"/>
      <c r="S90" s="61"/>
      <c r="T90" s="62"/>
      <c r="U90" s="31"/>
      <c r="V90" s="31"/>
      <c r="W90" s="31"/>
      <c r="X90" s="31"/>
      <c r="Y90" s="31"/>
      <c r="Z90" s="31"/>
      <c r="AA90" s="31"/>
      <c r="AB90" s="31"/>
      <c r="AC90" s="31"/>
      <c r="AD90" s="31"/>
      <c r="AE90" s="31"/>
      <c r="AT90" s="17" t="s">
        <v>112</v>
      </c>
      <c r="AU90" s="17" t="s">
        <v>70</v>
      </c>
    </row>
    <row r="91" spans="1:65" s="2" customFormat="1" ht="156">
      <c r="A91" s="31"/>
      <c r="B91" s="32"/>
      <c r="C91" s="33"/>
      <c r="D91" s="176" t="s">
        <v>114</v>
      </c>
      <c r="E91" s="33"/>
      <c r="F91" s="180" t="s">
        <v>115</v>
      </c>
      <c r="G91" s="33"/>
      <c r="H91" s="33"/>
      <c r="I91" s="33"/>
      <c r="J91" s="33"/>
      <c r="K91" s="33"/>
      <c r="L91" s="36"/>
      <c r="M91" s="178"/>
      <c r="N91" s="179"/>
      <c r="O91" s="61"/>
      <c r="P91" s="61"/>
      <c r="Q91" s="61"/>
      <c r="R91" s="61"/>
      <c r="S91" s="61"/>
      <c r="T91" s="62"/>
      <c r="U91" s="31"/>
      <c r="V91" s="31"/>
      <c r="W91" s="31"/>
      <c r="X91" s="31"/>
      <c r="Y91" s="31"/>
      <c r="Z91" s="31"/>
      <c r="AA91" s="31"/>
      <c r="AB91" s="31"/>
      <c r="AC91" s="31"/>
      <c r="AD91" s="31"/>
      <c r="AE91" s="31"/>
      <c r="AT91" s="17" t="s">
        <v>114</v>
      </c>
      <c r="AU91" s="17" t="s">
        <v>70</v>
      </c>
    </row>
    <row r="92" spans="1:65" s="2" customFormat="1" ht="16.5" customHeight="1">
      <c r="A92" s="31"/>
      <c r="B92" s="32"/>
      <c r="C92" s="164" t="s">
        <v>70</v>
      </c>
      <c r="D92" s="164" t="s">
        <v>106</v>
      </c>
      <c r="E92" s="165" t="s">
        <v>116</v>
      </c>
      <c r="F92" s="166" t="s">
        <v>117</v>
      </c>
      <c r="G92" s="167" t="s">
        <v>109</v>
      </c>
      <c r="H92" s="168">
        <v>112</v>
      </c>
      <c r="I92" s="169"/>
      <c r="J92" s="169">
        <f>ROUND(I92*H92,2)</f>
        <v>0</v>
      </c>
      <c r="K92" s="166"/>
      <c r="L92" s="36"/>
      <c r="M92" s="170" t="s">
        <v>16</v>
      </c>
      <c r="N92" s="171" t="s">
        <v>34</v>
      </c>
      <c r="O92" s="172">
        <v>0.108</v>
      </c>
      <c r="P92" s="172">
        <f>O92*H92</f>
        <v>12.096</v>
      </c>
      <c r="Q92" s="172">
        <v>0</v>
      </c>
      <c r="R92" s="172">
        <f>Q92*H92</f>
        <v>0</v>
      </c>
      <c r="S92" s="172">
        <v>0.22</v>
      </c>
      <c r="T92" s="173">
        <f>S92*H92</f>
        <v>24.64</v>
      </c>
      <c r="U92" s="31"/>
      <c r="V92" s="31"/>
      <c r="W92" s="31"/>
      <c r="X92" s="31"/>
      <c r="Y92" s="31"/>
      <c r="Z92" s="31"/>
      <c r="AA92" s="31"/>
      <c r="AB92" s="31"/>
      <c r="AC92" s="31"/>
      <c r="AD92" s="31"/>
      <c r="AE92" s="31"/>
      <c r="AR92" s="174" t="s">
        <v>110</v>
      </c>
      <c r="AT92" s="174" t="s">
        <v>106</v>
      </c>
      <c r="AU92" s="174" t="s">
        <v>70</v>
      </c>
      <c r="AY92" s="17" t="s">
        <v>104</v>
      </c>
      <c r="BE92" s="175">
        <f>IF(N92="základní",J92,0)</f>
        <v>0</v>
      </c>
      <c r="BF92" s="175">
        <f>IF(N92="snížená",J92,0)</f>
        <v>0</v>
      </c>
      <c r="BG92" s="175">
        <f>IF(N92="zákl. přenesená",J92,0)</f>
        <v>0</v>
      </c>
      <c r="BH92" s="175">
        <f>IF(N92="sníž. přenesená",J92,0)</f>
        <v>0</v>
      </c>
      <c r="BI92" s="175">
        <f>IF(N92="nulová",J92,0)</f>
        <v>0</v>
      </c>
      <c r="BJ92" s="17" t="s">
        <v>68</v>
      </c>
      <c r="BK92" s="175">
        <f>ROUND(I92*H92,2)</f>
        <v>0</v>
      </c>
      <c r="BL92" s="17" t="s">
        <v>110</v>
      </c>
      <c r="BM92" s="174" t="s">
        <v>118</v>
      </c>
    </row>
    <row r="93" spans="1:65" s="2" customFormat="1" ht="19.5">
      <c r="A93" s="31"/>
      <c r="B93" s="32"/>
      <c r="C93" s="33"/>
      <c r="D93" s="176" t="s">
        <v>112</v>
      </c>
      <c r="E93" s="33"/>
      <c r="F93" s="177" t="s">
        <v>119</v>
      </c>
      <c r="G93" s="33"/>
      <c r="H93" s="33"/>
      <c r="I93" s="33"/>
      <c r="J93" s="33"/>
      <c r="K93" s="33"/>
      <c r="L93" s="36"/>
      <c r="M93" s="178"/>
      <c r="N93" s="179"/>
      <c r="O93" s="61"/>
      <c r="P93" s="61"/>
      <c r="Q93" s="61"/>
      <c r="R93" s="61"/>
      <c r="S93" s="61"/>
      <c r="T93" s="62"/>
      <c r="U93" s="31"/>
      <c r="V93" s="31"/>
      <c r="W93" s="31"/>
      <c r="X93" s="31"/>
      <c r="Y93" s="31"/>
      <c r="Z93" s="31"/>
      <c r="AA93" s="31"/>
      <c r="AB93" s="31"/>
      <c r="AC93" s="31"/>
      <c r="AD93" s="31"/>
      <c r="AE93" s="31"/>
      <c r="AT93" s="17" t="s">
        <v>112</v>
      </c>
      <c r="AU93" s="17" t="s">
        <v>70</v>
      </c>
    </row>
    <row r="94" spans="1:65" s="2" customFormat="1" ht="156">
      <c r="A94" s="31"/>
      <c r="B94" s="32"/>
      <c r="C94" s="33"/>
      <c r="D94" s="176" t="s">
        <v>114</v>
      </c>
      <c r="E94" s="33"/>
      <c r="F94" s="180" t="s">
        <v>115</v>
      </c>
      <c r="G94" s="33"/>
      <c r="H94" s="33"/>
      <c r="I94" s="33"/>
      <c r="J94" s="33"/>
      <c r="K94" s="33"/>
      <c r="L94" s="36"/>
      <c r="M94" s="178"/>
      <c r="N94" s="179"/>
      <c r="O94" s="61"/>
      <c r="P94" s="61"/>
      <c r="Q94" s="61"/>
      <c r="R94" s="61"/>
      <c r="S94" s="61"/>
      <c r="T94" s="62"/>
      <c r="U94" s="31"/>
      <c r="V94" s="31"/>
      <c r="W94" s="31"/>
      <c r="X94" s="31"/>
      <c r="Y94" s="31"/>
      <c r="Z94" s="31"/>
      <c r="AA94" s="31"/>
      <c r="AB94" s="31"/>
      <c r="AC94" s="31"/>
      <c r="AD94" s="31"/>
      <c r="AE94" s="31"/>
      <c r="AT94" s="17" t="s">
        <v>114</v>
      </c>
      <c r="AU94" s="17" t="s">
        <v>70</v>
      </c>
    </row>
    <row r="95" spans="1:65" s="2" customFormat="1" ht="16.5" customHeight="1">
      <c r="A95" s="31"/>
      <c r="B95" s="32"/>
      <c r="C95" s="164" t="s">
        <v>120</v>
      </c>
      <c r="D95" s="164" t="s">
        <v>106</v>
      </c>
      <c r="E95" s="165" t="s">
        <v>121</v>
      </c>
      <c r="F95" s="166" t="s">
        <v>122</v>
      </c>
      <c r="G95" s="167" t="s">
        <v>123</v>
      </c>
      <c r="H95" s="168">
        <v>86.319000000000003</v>
      </c>
      <c r="I95" s="169"/>
      <c r="J95" s="169">
        <f>ROUND(I95*H95,2)</f>
        <v>0</v>
      </c>
      <c r="K95" s="166"/>
      <c r="L95" s="36"/>
      <c r="M95" s="170" t="s">
        <v>16</v>
      </c>
      <c r="N95" s="171" t="s">
        <v>34</v>
      </c>
      <c r="O95" s="172">
        <v>0.28199999999999997</v>
      </c>
      <c r="P95" s="172">
        <f>O95*H95</f>
        <v>24.341957999999998</v>
      </c>
      <c r="Q95" s="172">
        <v>0</v>
      </c>
      <c r="R95" s="172">
        <f>Q95*H95</f>
        <v>0</v>
      </c>
      <c r="S95" s="172">
        <v>0</v>
      </c>
      <c r="T95" s="173">
        <f>S95*H95</f>
        <v>0</v>
      </c>
      <c r="U95" s="31"/>
      <c r="V95" s="31"/>
      <c r="W95" s="31"/>
      <c r="X95" s="31"/>
      <c r="Y95" s="31"/>
      <c r="Z95" s="31"/>
      <c r="AA95" s="31"/>
      <c r="AB95" s="31"/>
      <c r="AC95" s="31"/>
      <c r="AD95" s="31"/>
      <c r="AE95" s="31"/>
      <c r="AR95" s="174" t="s">
        <v>110</v>
      </c>
      <c r="AT95" s="174" t="s">
        <v>106</v>
      </c>
      <c r="AU95" s="174" t="s">
        <v>70</v>
      </c>
      <c r="AY95" s="17" t="s">
        <v>104</v>
      </c>
      <c r="BE95" s="175">
        <f>IF(N95="základní",J95,0)</f>
        <v>0</v>
      </c>
      <c r="BF95" s="175">
        <f>IF(N95="snížená",J95,0)</f>
        <v>0</v>
      </c>
      <c r="BG95" s="175">
        <f>IF(N95="zákl. přenesená",J95,0)</f>
        <v>0</v>
      </c>
      <c r="BH95" s="175">
        <f>IF(N95="sníž. přenesená",J95,0)</f>
        <v>0</v>
      </c>
      <c r="BI95" s="175">
        <f>IF(N95="nulová",J95,0)</f>
        <v>0</v>
      </c>
      <c r="BJ95" s="17" t="s">
        <v>68</v>
      </c>
      <c r="BK95" s="175">
        <f>ROUND(I95*H95,2)</f>
        <v>0</v>
      </c>
      <c r="BL95" s="17" t="s">
        <v>110</v>
      </c>
      <c r="BM95" s="174" t="s">
        <v>124</v>
      </c>
    </row>
    <row r="96" spans="1:65" s="2" customFormat="1" ht="19.5">
      <c r="A96" s="31"/>
      <c r="B96" s="32"/>
      <c r="C96" s="33"/>
      <c r="D96" s="176" t="s">
        <v>112</v>
      </c>
      <c r="E96" s="33"/>
      <c r="F96" s="177" t="s">
        <v>125</v>
      </c>
      <c r="G96" s="33"/>
      <c r="H96" s="33"/>
      <c r="I96" s="33"/>
      <c r="J96" s="33"/>
      <c r="K96" s="33"/>
      <c r="L96" s="36"/>
      <c r="M96" s="178"/>
      <c r="N96" s="179"/>
      <c r="O96" s="61"/>
      <c r="P96" s="61"/>
      <c r="Q96" s="61"/>
      <c r="R96" s="61"/>
      <c r="S96" s="61"/>
      <c r="T96" s="62"/>
      <c r="U96" s="31"/>
      <c r="V96" s="31"/>
      <c r="W96" s="31"/>
      <c r="X96" s="31"/>
      <c r="Y96" s="31"/>
      <c r="Z96" s="31"/>
      <c r="AA96" s="31"/>
      <c r="AB96" s="31"/>
      <c r="AC96" s="31"/>
      <c r="AD96" s="31"/>
      <c r="AE96" s="31"/>
      <c r="AT96" s="17" t="s">
        <v>112</v>
      </c>
      <c r="AU96" s="17" t="s">
        <v>70</v>
      </c>
    </row>
    <row r="97" spans="1:65" s="2" customFormat="1" ht="78">
      <c r="A97" s="31"/>
      <c r="B97" s="32"/>
      <c r="C97" s="33"/>
      <c r="D97" s="176" t="s">
        <v>114</v>
      </c>
      <c r="E97" s="33"/>
      <c r="F97" s="180" t="s">
        <v>126</v>
      </c>
      <c r="G97" s="33"/>
      <c r="H97" s="33"/>
      <c r="I97" s="33"/>
      <c r="J97" s="33"/>
      <c r="K97" s="33"/>
      <c r="L97" s="36"/>
      <c r="M97" s="178"/>
      <c r="N97" s="179"/>
      <c r="O97" s="61"/>
      <c r="P97" s="61"/>
      <c r="Q97" s="61"/>
      <c r="R97" s="61"/>
      <c r="S97" s="61"/>
      <c r="T97" s="62"/>
      <c r="U97" s="31"/>
      <c r="V97" s="31"/>
      <c r="W97" s="31"/>
      <c r="X97" s="31"/>
      <c r="Y97" s="31"/>
      <c r="Z97" s="31"/>
      <c r="AA97" s="31"/>
      <c r="AB97" s="31"/>
      <c r="AC97" s="31"/>
      <c r="AD97" s="31"/>
      <c r="AE97" s="31"/>
      <c r="AT97" s="17" t="s">
        <v>114</v>
      </c>
      <c r="AU97" s="17" t="s">
        <v>70</v>
      </c>
    </row>
    <row r="98" spans="1:65" s="2" customFormat="1" ht="16.5" customHeight="1">
      <c r="A98" s="31"/>
      <c r="B98" s="32"/>
      <c r="C98" s="164" t="s">
        <v>110</v>
      </c>
      <c r="D98" s="164" t="s">
        <v>106</v>
      </c>
      <c r="E98" s="165" t="s">
        <v>127</v>
      </c>
      <c r="F98" s="166" t="s">
        <v>128</v>
      </c>
      <c r="G98" s="167" t="s">
        <v>129</v>
      </c>
      <c r="H98" s="168">
        <v>50</v>
      </c>
      <c r="I98" s="169"/>
      <c r="J98" s="169">
        <f>ROUND(I98*H98,2)</f>
        <v>0</v>
      </c>
      <c r="K98" s="166"/>
      <c r="L98" s="36"/>
      <c r="M98" s="170" t="s">
        <v>16</v>
      </c>
      <c r="N98" s="171" t="s">
        <v>34</v>
      </c>
      <c r="O98" s="172">
        <v>0.88100000000000001</v>
      </c>
      <c r="P98" s="172">
        <f>O98*H98</f>
        <v>44.05</v>
      </c>
      <c r="Q98" s="172">
        <v>3.363E-2</v>
      </c>
      <c r="R98" s="172">
        <f>Q98*H98</f>
        <v>1.6815</v>
      </c>
      <c r="S98" s="172">
        <v>0</v>
      </c>
      <c r="T98" s="173">
        <f>S98*H98</f>
        <v>0</v>
      </c>
      <c r="U98" s="31"/>
      <c r="V98" s="31"/>
      <c r="W98" s="31"/>
      <c r="X98" s="31"/>
      <c r="Y98" s="31"/>
      <c r="Z98" s="31"/>
      <c r="AA98" s="31"/>
      <c r="AB98" s="31"/>
      <c r="AC98" s="31"/>
      <c r="AD98" s="31"/>
      <c r="AE98" s="31"/>
      <c r="AR98" s="174" t="s">
        <v>110</v>
      </c>
      <c r="AT98" s="174" t="s">
        <v>106</v>
      </c>
      <c r="AU98" s="174" t="s">
        <v>70</v>
      </c>
      <c r="AY98" s="17" t="s">
        <v>104</v>
      </c>
      <c r="BE98" s="175">
        <f>IF(N98="základní",J98,0)</f>
        <v>0</v>
      </c>
      <c r="BF98" s="175">
        <f>IF(N98="snížená",J98,0)</f>
        <v>0</v>
      </c>
      <c r="BG98" s="175">
        <f>IF(N98="zákl. přenesená",J98,0)</f>
        <v>0</v>
      </c>
      <c r="BH98" s="175">
        <f>IF(N98="sníž. přenesená",J98,0)</f>
        <v>0</v>
      </c>
      <c r="BI98" s="175">
        <f>IF(N98="nulová",J98,0)</f>
        <v>0</v>
      </c>
      <c r="BJ98" s="17" t="s">
        <v>68</v>
      </c>
      <c r="BK98" s="175">
        <f>ROUND(I98*H98,2)</f>
        <v>0</v>
      </c>
      <c r="BL98" s="17" t="s">
        <v>110</v>
      </c>
      <c r="BM98" s="174" t="s">
        <v>130</v>
      </c>
    </row>
    <row r="99" spans="1:65" s="2" customFormat="1">
      <c r="A99" s="31"/>
      <c r="B99" s="32"/>
      <c r="C99" s="33"/>
      <c r="D99" s="176" t="s">
        <v>112</v>
      </c>
      <c r="E99" s="33"/>
      <c r="F99" s="177" t="s">
        <v>131</v>
      </c>
      <c r="G99" s="33"/>
      <c r="H99" s="33"/>
      <c r="I99" s="33"/>
      <c r="J99" s="33"/>
      <c r="K99" s="33"/>
      <c r="L99" s="36"/>
      <c r="M99" s="178"/>
      <c r="N99" s="179"/>
      <c r="O99" s="61"/>
      <c r="P99" s="61"/>
      <c r="Q99" s="61"/>
      <c r="R99" s="61"/>
      <c r="S99" s="61"/>
      <c r="T99" s="62"/>
      <c r="U99" s="31"/>
      <c r="V99" s="31"/>
      <c r="W99" s="31"/>
      <c r="X99" s="31"/>
      <c r="Y99" s="31"/>
      <c r="Z99" s="31"/>
      <c r="AA99" s="31"/>
      <c r="AB99" s="31"/>
      <c r="AC99" s="31"/>
      <c r="AD99" s="31"/>
      <c r="AE99" s="31"/>
      <c r="AT99" s="17" t="s">
        <v>112</v>
      </c>
      <c r="AU99" s="17" t="s">
        <v>70</v>
      </c>
    </row>
    <row r="100" spans="1:65" s="2" customFormat="1" ht="117">
      <c r="A100" s="31"/>
      <c r="B100" s="32"/>
      <c r="C100" s="33"/>
      <c r="D100" s="176" t="s">
        <v>114</v>
      </c>
      <c r="E100" s="33"/>
      <c r="F100" s="180" t="s">
        <v>132</v>
      </c>
      <c r="G100" s="33"/>
      <c r="H100" s="33"/>
      <c r="I100" s="33"/>
      <c r="J100" s="33"/>
      <c r="K100" s="33"/>
      <c r="L100" s="36"/>
      <c r="M100" s="178"/>
      <c r="N100" s="179"/>
      <c r="O100" s="61"/>
      <c r="P100" s="61"/>
      <c r="Q100" s="61"/>
      <c r="R100" s="61"/>
      <c r="S100" s="61"/>
      <c r="T100" s="62"/>
      <c r="U100" s="31"/>
      <c r="V100" s="31"/>
      <c r="W100" s="31"/>
      <c r="X100" s="31"/>
      <c r="Y100" s="31"/>
      <c r="Z100" s="31"/>
      <c r="AA100" s="31"/>
      <c r="AB100" s="31"/>
      <c r="AC100" s="31"/>
      <c r="AD100" s="31"/>
      <c r="AE100" s="31"/>
      <c r="AT100" s="17" t="s">
        <v>114</v>
      </c>
      <c r="AU100" s="17" t="s">
        <v>70</v>
      </c>
    </row>
    <row r="101" spans="1:65" s="2" customFormat="1" ht="16.5" customHeight="1">
      <c r="A101" s="31"/>
      <c r="B101" s="32"/>
      <c r="C101" s="181" t="s">
        <v>133</v>
      </c>
      <c r="D101" s="181" t="s">
        <v>134</v>
      </c>
      <c r="E101" s="182" t="s">
        <v>135</v>
      </c>
      <c r="F101" s="183" t="s">
        <v>136</v>
      </c>
      <c r="G101" s="184" t="s">
        <v>137</v>
      </c>
      <c r="H101" s="185">
        <v>0.316</v>
      </c>
      <c r="I101" s="186"/>
      <c r="J101" s="186">
        <f>ROUND(I101*H101,2)</f>
        <v>0</v>
      </c>
      <c r="K101" s="183"/>
      <c r="L101" s="187"/>
      <c r="M101" s="188" t="s">
        <v>16</v>
      </c>
      <c r="N101" s="189" t="s">
        <v>34</v>
      </c>
      <c r="O101" s="172">
        <v>0</v>
      </c>
      <c r="P101" s="172">
        <f>O101*H101</f>
        <v>0</v>
      </c>
      <c r="Q101" s="172">
        <v>1</v>
      </c>
      <c r="R101" s="172">
        <f>Q101*H101</f>
        <v>0.316</v>
      </c>
      <c r="S101" s="172">
        <v>0</v>
      </c>
      <c r="T101" s="173">
        <f>S101*H101</f>
        <v>0</v>
      </c>
      <c r="U101" s="31"/>
      <c r="V101" s="31"/>
      <c r="W101" s="31"/>
      <c r="X101" s="31"/>
      <c r="Y101" s="31"/>
      <c r="Z101" s="31"/>
      <c r="AA101" s="31"/>
      <c r="AB101" s="31"/>
      <c r="AC101" s="31"/>
      <c r="AD101" s="31"/>
      <c r="AE101" s="31"/>
      <c r="AR101" s="174" t="s">
        <v>138</v>
      </c>
      <c r="AT101" s="174" t="s">
        <v>134</v>
      </c>
      <c r="AU101" s="174" t="s">
        <v>70</v>
      </c>
      <c r="AY101" s="17" t="s">
        <v>104</v>
      </c>
      <c r="BE101" s="175">
        <f>IF(N101="základní",J101,0)</f>
        <v>0</v>
      </c>
      <c r="BF101" s="175">
        <f>IF(N101="snížená",J101,0)</f>
        <v>0</v>
      </c>
      <c r="BG101" s="175">
        <f>IF(N101="zákl. přenesená",J101,0)</f>
        <v>0</v>
      </c>
      <c r="BH101" s="175">
        <f>IF(N101="sníž. přenesená",J101,0)</f>
        <v>0</v>
      </c>
      <c r="BI101" s="175">
        <f>IF(N101="nulová",J101,0)</f>
        <v>0</v>
      </c>
      <c r="BJ101" s="17" t="s">
        <v>68</v>
      </c>
      <c r="BK101" s="175">
        <f>ROUND(I101*H101,2)</f>
        <v>0</v>
      </c>
      <c r="BL101" s="17" t="s">
        <v>110</v>
      </c>
      <c r="BM101" s="174" t="s">
        <v>139</v>
      </c>
    </row>
    <row r="102" spans="1:65" s="2" customFormat="1">
      <c r="A102" s="31"/>
      <c r="B102" s="32"/>
      <c r="C102" s="33"/>
      <c r="D102" s="176" t="s">
        <v>112</v>
      </c>
      <c r="E102" s="33"/>
      <c r="F102" s="177" t="s">
        <v>136</v>
      </c>
      <c r="G102" s="33"/>
      <c r="H102" s="33"/>
      <c r="I102" s="33"/>
      <c r="J102" s="33"/>
      <c r="K102" s="33"/>
      <c r="L102" s="36"/>
      <c r="M102" s="178"/>
      <c r="N102" s="179"/>
      <c r="O102" s="61"/>
      <c r="P102" s="61"/>
      <c r="Q102" s="61"/>
      <c r="R102" s="61"/>
      <c r="S102" s="61"/>
      <c r="T102" s="62"/>
      <c r="U102" s="31"/>
      <c r="V102" s="31"/>
      <c r="W102" s="31"/>
      <c r="X102" s="31"/>
      <c r="Y102" s="31"/>
      <c r="Z102" s="31"/>
      <c r="AA102" s="31"/>
      <c r="AB102" s="31"/>
      <c r="AC102" s="31"/>
      <c r="AD102" s="31"/>
      <c r="AE102" s="31"/>
      <c r="AT102" s="17" t="s">
        <v>112</v>
      </c>
      <c r="AU102" s="17" t="s">
        <v>70</v>
      </c>
    </row>
    <row r="103" spans="1:65" s="13" customFormat="1">
      <c r="B103" s="190"/>
      <c r="C103" s="191"/>
      <c r="D103" s="176" t="s">
        <v>140</v>
      </c>
      <c r="E103" s="192" t="s">
        <v>16</v>
      </c>
      <c r="F103" s="193" t="s">
        <v>141</v>
      </c>
      <c r="G103" s="191"/>
      <c r="H103" s="194">
        <v>0.316</v>
      </c>
      <c r="I103" s="191"/>
      <c r="J103" s="191"/>
      <c r="K103" s="191"/>
      <c r="L103" s="195"/>
      <c r="M103" s="196"/>
      <c r="N103" s="197"/>
      <c r="O103" s="197"/>
      <c r="P103" s="197"/>
      <c r="Q103" s="197"/>
      <c r="R103" s="197"/>
      <c r="S103" s="197"/>
      <c r="T103" s="198"/>
      <c r="AT103" s="199" t="s">
        <v>140</v>
      </c>
      <c r="AU103" s="199" t="s">
        <v>70</v>
      </c>
      <c r="AV103" s="13" t="s">
        <v>70</v>
      </c>
      <c r="AW103" s="13" t="s">
        <v>26</v>
      </c>
      <c r="AX103" s="13" t="s">
        <v>63</v>
      </c>
      <c r="AY103" s="199" t="s">
        <v>104</v>
      </c>
    </row>
    <row r="104" spans="1:65" s="14" customFormat="1">
      <c r="B104" s="200"/>
      <c r="C104" s="201"/>
      <c r="D104" s="176" t="s">
        <v>140</v>
      </c>
      <c r="E104" s="202" t="s">
        <v>16</v>
      </c>
      <c r="F104" s="203" t="s">
        <v>142</v>
      </c>
      <c r="G104" s="201"/>
      <c r="H104" s="204">
        <v>0.316</v>
      </c>
      <c r="I104" s="201"/>
      <c r="J104" s="201"/>
      <c r="K104" s="201"/>
      <c r="L104" s="205"/>
      <c r="M104" s="206"/>
      <c r="N104" s="207"/>
      <c r="O104" s="207"/>
      <c r="P104" s="207"/>
      <c r="Q104" s="207"/>
      <c r="R104" s="207"/>
      <c r="S104" s="207"/>
      <c r="T104" s="208"/>
      <c r="AT104" s="209" t="s">
        <v>140</v>
      </c>
      <c r="AU104" s="209" t="s">
        <v>70</v>
      </c>
      <c r="AV104" s="14" t="s">
        <v>110</v>
      </c>
      <c r="AW104" s="14" t="s">
        <v>26</v>
      </c>
      <c r="AX104" s="14" t="s">
        <v>68</v>
      </c>
      <c r="AY104" s="209" t="s">
        <v>104</v>
      </c>
    </row>
    <row r="105" spans="1:65" s="12" customFormat="1" ht="22.9" customHeight="1">
      <c r="B105" s="149"/>
      <c r="C105" s="150"/>
      <c r="D105" s="151" t="s">
        <v>62</v>
      </c>
      <c r="E105" s="162" t="s">
        <v>70</v>
      </c>
      <c r="F105" s="162" t="s">
        <v>143</v>
      </c>
      <c r="G105" s="150"/>
      <c r="H105" s="150"/>
      <c r="I105" s="150"/>
      <c r="J105" s="163">
        <f>BK105</f>
        <v>0</v>
      </c>
      <c r="K105" s="150"/>
      <c r="L105" s="154"/>
      <c r="M105" s="155"/>
      <c r="N105" s="156"/>
      <c r="O105" s="156"/>
      <c r="P105" s="157">
        <f>SUM(P106:P125)</f>
        <v>250.26909599999999</v>
      </c>
      <c r="Q105" s="156"/>
      <c r="R105" s="157">
        <f>SUM(R106:R125)</f>
        <v>60.022570932000001</v>
      </c>
      <c r="S105" s="156"/>
      <c r="T105" s="158">
        <f>SUM(T106:T125)</f>
        <v>0</v>
      </c>
      <c r="AR105" s="159" t="s">
        <v>68</v>
      </c>
      <c r="AT105" s="160" t="s">
        <v>62</v>
      </c>
      <c r="AU105" s="160" t="s">
        <v>68</v>
      </c>
      <c r="AY105" s="159" t="s">
        <v>104</v>
      </c>
      <c r="BK105" s="161">
        <f>SUM(BK106:BK125)</f>
        <v>0</v>
      </c>
    </row>
    <row r="106" spans="1:65" s="2" customFormat="1" ht="21.75" customHeight="1">
      <c r="A106" s="31"/>
      <c r="B106" s="32"/>
      <c r="C106" s="164" t="s">
        <v>144</v>
      </c>
      <c r="D106" s="164" t="s">
        <v>106</v>
      </c>
      <c r="E106" s="165" t="s">
        <v>145</v>
      </c>
      <c r="F106" s="166" t="s">
        <v>146</v>
      </c>
      <c r="G106" s="167" t="s">
        <v>129</v>
      </c>
      <c r="H106" s="168">
        <v>5.5</v>
      </c>
      <c r="I106" s="169"/>
      <c r="J106" s="169">
        <f>ROUND(I106*H106,2)</f>
        <v>0</v>
      </c>
      <c r="K106" s="166"/>
      <c r="L106" s="36"/>
      <c r="M106" s="170" t="s">
        <v>16</v>
      </c>
      <c r="N106" s="171" t="s">
        <v>34</v>
      </c>
      <c r="O106" s="172">
        <v>0.43</v>
      </c>
      <c r="P106" s="172">
        <f>O106*H106</f>
        <v>2.3649999999999998</v>
      </c>
      <c r="Q106" s="172">
        <v>0.27377499999999999</v>
      </c>
      <c r="R106" s="172">
        <f>Q106*H106</f>
        <v>1.5057624999999999</v>
      </c>
      <c r="S106" s="172">
        <v>0</v>
      </c>
      <c r="T106" s="173">
        <f>S106*H106</f>
        <v>0</v>
      </c>
      <c r="U106" s="31"/>
      <c r="V106" s="31"/>
      <c r="W106" s="31"/>
      <c r="X106" s="31"/>
      <c r="Y106" s="31"/>
      <c r="Z106" s="31"/>
      <c r="AA106" s="31"/>
      <c r="AB106" s="31"/>
      <c r="AC106" s="31"/>
      <c r="AD106" s="31"/>
      <c r="AE106" s="31"/>
      <c r="AR106" s="174" t="s">
        <v>110</v>
      </c>
      <c r="AT106" s="174" t="s">
        <v>106</v>
      </c>
      <c r="AU106" s="174" t="s">
        <v>70</v>
      </c>
      <c r="AY106" s="17" t="s">
        <v>104</v>
      </c>
      <c r="BE106" s="175">
        <f>IF(N106="základní",J106,0)</f>
        <v>0</v>
      </c>
      <c r="BF106" s="175">
        <f>IF(N106="snížená",J106,0)</f>
        <v>0</v>
      </c>
      <c r="BG106" s="175">
        <f>IF(N106="zákl. přenesená",J106,0)</f>
        <v>0</v>
      </c>
      <c r="BH106" s="175">
        <f>IF(N106="sníž. přenesená",J106,0)</f>
        <v>0</v>
      </c>
      <c r="BI106" s="175">
        <f>IF(N106="nulová",J106,0)</f>
        <v>0</v>
      </c>
      <c r="BJ106" s="17" t="s">
        <v>68</v>
      </c>
      <c r="BK106" s="175">
        <f>ROUND(I106*H106,2)</f>
        <v>0</v>
      </c>
      <c r="BL106" s="17" t="s">
        <v>110</v>
      </c>
      <c r="BM106" s="174" t="s">
        <v>147</v>
      </c>
    </row>
    <row r="107" spans="1:65" s="2" customFormat="1" ht="19.5">
      <c r="A107" s="31"/>
      <c r="B107" s="32"/>
      <c r="C107" s="33"/>
      <c r="D107" s="176" t="s">
        <v>112</v>
      </c>
      <c r="E107" s="33"/>
      <c r="F107" s="177" t="s">
        <v>148</v>
      </c>
      <c r="G107" s="33"/>
      <c r="H107" s="33"/>
      <c r="I107" s="33"/>
      <c r="J107" s="33"/>
      <c r="K107" s="33"/>
      <c r="L107" s="36"/>
      <c r="M107" s="178"/>
      <c r="N107" s="179"/>
      <c r="O107" s="61"/>
      <c r="P107" s="61"/>
      <c r="Q107" s="61"/>
      <c r="R107" s="61"/>
      <c r="S107" s="61"/>
      <c r="T107" s="62"/>
      <c r="U107" s="31"/>
      <c r="V107" s="31"/>
      <c r="W107" s="31"/>
      <c r="X107" s="31"/>
      <c r="Y107" s="31"/>
      <c r="Z107" s="31"/>
      <c r="AA107" s="31"/>
      <c r="AB107" s="31"/>
      <c r="AC107" s="31"/>
      <c r="AD107" s="31"/>
      <c r="AE107" s="31"/>
      <c r="AT107" s="17" t="s">
        <v>112</v>
      </c>
      <c r="AU107" s="17" t="s">
        <v>70</v>
      </c>
    </row>
    <row r="108" spans="1:65" s="2" customFormat="1" ht="68.25">
      <c r="A108" s="31"/>
      <c r="B108" s="32"/>
      <c r="C108" s="33"/>
      <c r="D108" s="176" t="s">
        <v>114</v>
      </c>
      <c r="E108" s="33"/>
      <c r="F108" s="180" t="s">
        <v>149</v>
      </c>
      <c r="G108" s="33"/>
      <c r="H108" s="33"/>
      <c r="I108" s="33"/>
      <c r="J108" s="33"/>
      <c r="K108" s="33"/>
      <c r="L108" s="36"/>
      <c r="M108" s="178"/>
      <c r="N108" s="179"/>
      <c r="O108" s="61"/>
      <c r="P108" s="61"/>
      <c r="Q108" s="61"/>
      <c r="R108" s="61"/>
      <c r="S108" s="61"/>
      <c r="T108" s="62"/>
      <c r="U108" s="31"/>
      <c r="V108" s="31"/>
      <c r="W108" s="31"/>
      <c r="X108" s="31"/>
      <c r="Y108" s="31"/>
      <c r="Z108" s="31"/>
      <c r="AA108" s="31"/>
      <c r="AB108" s="31"/>
      <c r="AC108" s="31"/>
      <c r="AD108" s="31"/>
      <c r="AE108" s="31"/>
      <c r="AT108" s="17" t="s">
        <v>114</v>
      </c>
      <c r="AU108" s="17" t="s">
        <v>70</v>
      </c>
    </row>
    <row r="109" spans="1:65" s="2" customFormat="1" ht="16.5" customHeight="1">
      <c r="A109" s="31"/>
      <c r="B109" s="32"/>
      <c r="C109" s="164" t="s">
        <v>150</v>
      </c>
      <c r="D109" s="164" t="s">
        <v>106</v>
      </c>
      <c r="E109" s="165" t="s">
        <v>151</v>
      </c>
      <c r="F109" s="166" t="s">
        <v>152</v>
      </c>
      <c r="G109" s="167" t="s">
        <v>109</v>
      </c>
      <c r="H109" s="168">
        <v>112</v>
      </c>
      <c r="I109" s="169"/>
      <c r="J109" s="169">
        <f>ROUND(I109*H109,2)</f>
        <v>0</v>
      </c>
      <c r="K109" s="166"/>
      <c r="L109" s="36"/>
      <c r="M109" s="170" t="s">
        <v>16</v>
      </c>
      <c r="N109" s="171" t="s">
        <v>34</v>
      </c>
      <c r="O109" s="172">
        <v>0.124</v>
      </c>
      <c r="P109" s="172">
        <f>O109*H109</f>
        <v>13.888</v>
      </c>
      <c r="Q109" s="172">
        <v>1.3750000000000001E-4</v>
      </c>
      <c r="R109" s="172">
        <f>Q109*H109</f>
        <v>1.54E-2</v>
      </c>
      <c r="S109" s="172">
        <v>0</v>
      </c>
      <c r="T109" s="173">
        <f>S109*H109</f>
        <v>0</v>
      </c>
      <c r="U109" s="31"/>
      <c r="V109" s="31"/>
      <c r="W109" s="31"/>
      <c r="X109" s="31"/>
      <c r="Y109" s="31"/>
      <c r="Z109" s="31"/>
      <c r="AA109" s="31"/>
      <c r="AB109" s="31"/>
      <c r="AC109" s="31"/>
      <c r="AD109" s="31"/>
      <c r="AE109" s="31"/>
      <c r="AR109" s="174" t="s">
        <v>110</v>
      </c>
      <c r="AT109" s="174" t="s">
        <v>106</v>
      </c>
      <c r="AU109" s="174" t="s">
        <v>70</v>
      </c>
      <c r="AY109" s="17" t="s">
        <v>104</v>
      </c>
      <c r="BE109" s="175">
        <f>IF(N109="základní",J109,0)</f>
        <v>0</v>
      </c>
      <c r="BF109" s="175">
        <f>IF(N109="snížená",J109,0)</f>
        <v>0</v>
      </c>
      <c r="BG109" s="175">
        <f>IF(N109="zákl. přenesená",J109,0)</f>
        <v>0</v>
      </c>
      <c r="BH109" s="175">
        <f>IF(N109="sníž. přenesená",J109,0)</f>
        <v>0</v>
      </c>
      <c r="BI109" s="175">
        <f>IF(N109="nulová",J109,0)</f>
        <v>0</v>
      </c>
      <c r="BJ109" s="17" t="s">
        <v>68</v>
      </c>
      <c r="BK109" s="175">
        <f>ROUND(I109*H109,2)</f>
        <v>0</v>
      </c>
      <c r="BL109" s="17" t="s">
        <v>110</v>
      </c>
      <c r="BM109" s="174" t="s">
        <v>153</v>
      </c>
    </row>
    <row r="110" spans="1:65" s="2" customFormat="1" ht="19.5">
      <c r="A110" s="31"/>
      <c r="B110" s="32"/>
      <c r="C110" s="33"/>
      <c r="D110" s="176" t="s">
        <v>112</v>
      </c>
      <c r="E110" s="33"/>
      <c r="F110" s="177" t="s">
        <v>154</v>
      </c>
      <c r="G110" s="33"/>
      <c r="H110" s="33"/>
      <c r="I110" s="33"/>
      <c r="J110" s="33"/>
      <c r="K110" s="33"/>
      <c r="L110" s="36"/>
      <c r="M110" s="178"/>
      <c r="N110" s="179"/>
      <c r="O110" s="61"/>
      <c r="P110" s="61"/>
      <c r="Q110" s="61"/>
      <c r="R110" s="61"/>
      <c r="S110" s="61"/>
      <c r="T110" s="62"/>
      <c r="U110" s="31"/>
      <c r="V110" s="31"/>
      <c r="W110" s="31"/>
      <c r="X110" s="31"/>
      <c r="Y110" s="31"/>
      <c r="Z110" s="31"/>
      <c r="AA110" s="31"/>
      <c r="AB110" s="31"/>
      <c r="AC110" s="31"/>
      <c r="AD110" s="31"/>
      <c r="AE110" s="31"/>
      <c r="AT110" s="17" t="s">
        <v>112</v>
      </c>
      <c r="AU110" s="17" t="s">
        <v>70</v>
      </c>
    </row>
    <row r="111" spans="1:65" s="2" customFormat="1" ht="68.25">
      <c r="A111" s="31"/>
      <c r="B111" s="32"/>
      <c r="C111" s="33"/>
      <c r="D111" s="176" t="s">
        <v>114</v>
      </c>
      <c r="E111" s="33"/>
      <c r="F111" s="180" t="s">
        <v>155</v>
      </c>
      <c r="G111" s="33"/>
      <c r="H111" s="33"/>
      <c r="I111" s="33"/>
      <c r="J111" s="33"/>
      <c r="K111" s="33"/>
      <c r="L111" s="36"/>
      <c r="M111" s="178"/>
      <c r="N111" s="179"/>
      <c r="O111" s="61"/>
      <c r="P111" s="61"/>
      <c r="Q111" s="61"/>
      <c r="R111" s="61"/>
      <c r="S111" s="61"/>
      <c r="T111" s="62"/>
      <c r="U111" s="31"/>
      <c r="V111" s="31"/>
      <c r="W111" s="31"/>
      <c r="X111" s="31"/>
      <c r="Y111" s="31"/>
      <c r="Z111" s="31"/>
      <c r="AA111" s="31"/>
      <c r="AB111" s="31"/>
      <c r="AC111" s="31"/>
      <c r="AD111" s="31"/>
      <c r="AE111" s="31"/>
      <c r="AT111" s="17" t="s">
        <v>114</v>
      </c>
      <c r="AU111" s="17" t="s">
        <v>70</v>
      </c>
    </row>
    <row r="112" spans="1:65" s="2" customFormat="1" ht="16.5" customHeight="1">
      <c r="A112" s="31"/>
      <c r="B112" s="32"/>
      <c r="C112" s="181" t="s">
        <v>138</v>
      </c>
      <c r="D112" s="181" t="s">
        <v>134</v>
      </c>
      <c r="E112" s="182" t="s">
        <v>156</v>
      </c>
      <c r="F112" s="183" t="s">
        <v>157</v>
      </c>
      <c r="G112" s="184" t="s">
        <v>109</v>
      </c>
      <c r="H112" s="185">
        <v>128.80000000000001</v>
      </c>
      <c r="I112" s="186"/>
      <c r="J112" s="186">
        <f>ROUND(I112*H112,2)</f>
        <v>0</v>
      </c>
      <c r="K112" s="183"/>
      <c r="L112" s="187"/>
      <c r="M112" s="188" t="s">
        <v>16</v>
      </c>
      <c r="N112" s="189" t="s">
        <v>34</v>
      </c>
      <c r="O112" s="172">
        <v>0</v>
      </c>
      <c r="P112" s="172">
        <f>O112*H112</f>
        <v>0</v>
      </c>
      <c r="Q112" s="172">
        <v>3.1E-4</v>
      </c>
      <c r="R112" s="172">
        <f>Q112*H112</f>
        <v>3.9928000000000005E-2</v>
      </c>
      <c r="S112" s="172">
        <v>0</v>
      </c>
      <c r="T112" s="173">
        <f>S112*H112</f>
        <v>0</v>
      </c>
      <c r="U112" s="31"/>
      <c r="V112" s="31"/>
      <c r="W112" s="31"/>
      <c r="X112" s="31"/>
      <c r="Y112" s="31"/>
      <c r="Z112" s="31"/>
      <c r="AA112" s="31"/>
      <c r="AB112" s="31"/>
      <c r="AC112" s="31"/>
      <c r="AD112" s="31"/>
      <c r="AE112" s="31"/>
      <c r="AR112" s="174" t="s">
        <v>138</v>
      </c>
      <c r="AT112" s="174" t="s">
        <v>134</v>
      </c>
      <c r="AU112" s="174" t="s">
        <v>70</v>
      </c>
      <c r="AY112" s="17" t="s">
        <v>104</v>
      </c>
      <c r="BE112" s="175">
        <f>IF(N112="základní",J112,0)</f>
        <v>0</v>
      </c>
      <c r="BF112" s="175">
        <f>IF(N112="snížená",J112,0)</f>
        <v>0</v>
      </c>
      <c r="BG112" s="175">
        <f>IF(N112="zákl. přenesená",J112,0)</f>
        <v>0</v>
      </c>
      <c r="BH112" s="175">
        <f>IF(N112="sníž. přenesená",J112,0)</f>
        <v>0</v>
      </c>
      <c r="BI112" s="175">
        <f>IF(N112="nulová",J112,0)</f>
        <v>0</v>
      </c>
      <c r="BJ112" s="17" t="s">
        <v>68</v>
      </c>
      <c r="BK112" s="175">
        <f>ROUND(I112*H112,2)</f>
        <v>0</v>
      </c>
      <c r="BL112" s="17" t="s">
        <v>110</v>
      </c>
      <c r="BM112" s="174" t="s">
        <v>158</v>
      </c>
    </row>
    <row r="113" spans="1:65" s="2" customFormat="1">
      <c r="A113" s="31"/>
      <c r="B113" s="32"/>
      <c r="C113" s="33"/>
      <c r="D113" s="176" t="s">
        <v>112</v>
      </c>
      <c r="E113" s="33"/>
      <c r="F113" s="177" t="s">
        <v>157</v>
      </c>
      <c r="G113" s="33"/>
      <c r="H113" s="33"/>
      <c r="I113" s="33"/>
      <c r="J113" s="33"/>
      <c r="K113" s="33"/>
      <c r="L113" s="36"/>
      <c r="M113" s="178"/>
      <c r="N113" s="179"/>
      <c r="O113" s="61"/>
      <c r="P113" s="61"/>
      <c r="Q113" s="61"/>
      <c r="R113" s="61"/>
      <c r="S113" s="61"/>
      <c r="T113" s="62"/>
      <c r="U113" s="31"/>
      <c r="V113" s="31"/>
      <c r="W113" s="31"/>
      <c r="X113" s="31"/>
      <c r="Y113" s="31"/>
      <c r="Z113" s="31"/>
      <c r="AA113" s="31"/>
      <c r="AB113" s="31"/>
      <c r="AC113" s="31"/>
      <c r="AD113" s="31"/>
      <c r="AE113" s="31"/>
      <c r="AT113" s="17" t="s">
        <v>112</v>
      </c>
      <c r="AU113" s="17" t="s">
        <v>70</v>
      </c>
    </row>
    <row r="114" spans="1:65" s="13" customFormat="1">
      <c r="B114" s="190"/>
      <c r="C114" s="191"/>
      <c r="D114" s="176" t="s">
        <v>140</v>
      </c>
      <c r="E114" s="191"/>
      <c r="F114" s="193" t="s">
        <v>159</v>
      </c>
      <c r="G114" s="191"/>
      <c r="H114" s="194">
        <v>128.80000000000001</v>
      </c>
      <c r="I114" s="191"/>
      <c r="J114" s="191"/>
      <c r="K114" s="191"/>
      <c r="L114" s="195"/>
      <c r="M114" s="196"/>
      <c r="N114" s="197"/>
      <c r="O114" s="197"/>
      <c r="P114" s="197"/>
      <c r="Q114" s="197"/>
      <c r="R114" s="197"/>
      <c r="S114" s="197"/>
      <c r="T114" s="198"/>
      <c r="AT114" s="199" t="s">
        <v>140</v>
      </c>
      <c r="AU114" s="199" t="s">
        <v>70</v>
      </c>
      <c r="AV114" s="13" t="s">
        <v>70</v>
      </c>
      <c r="AW114" s="13" t="s">
        <v>4</v>
      </c>
      <c r="AX114" s="13" t="s">
        <v>68</v>
      </c>
      <c r="AY114" s="199" t="s">
        <v>104</v>
      </c>
    </row>
    <row r="115" spans="1:65" s="2" customFormat="1" ht="16.5" customHeight="1">
      <c r="A115" s="31"/>
      <c r="B115" s="32"/>
      <c r="C115" s="164" t="s">
        <v>160</v>
      </c>
      <c r="D115" s="164" t="s">
        <v>106</v>
      </c>
      <c r="E115" s="165" t="s">
        <v>161</v>
      </c>
      <c r="F115" s="166" t="s">
        <v>162</v>
      </c>
      <c r="G115" s="167" t="s">
        <v>129</v>
      </c>
      <c r="H115" s="168">
        <v>50</v>
      </c>
      <c r="I115" s="169"/>
      <c r="J115" s="169">
        <f>ROUND(I115*H115,2)</f>
        <v>0</v>
      </c>
      <c r="K115" s="166"/>
      <c r="L115" s="36"/>
      <c r="M115" s="170" t="s">
        <v>16</v>
      </c>
      <c r="N115" s="171" t="s">
        <v>34</v>
      </c>
      <c r="O115" s="172">
        <v>2.6539999999999999</v>
      </c>
      <c r="P115" s="172">
        <f>O115*H115</f>
        <v>132.69999999999999</v>
      </c>
      <c r="Q115" s="172">
        <v>2.8844E-4</v>
      </c>
      <c r="R115" s="172">
        <f>Q115*H115</f>
        <v>1.4421999999999999E-2</v>
      </c>
      <c r="S115" s="172">
        <v>0</v>
      </c>
      <c r="T115" s="173">
        <f>S115*H115</f>
        <v>0</v>
      </c>
      <c r="U115" s="31"/>
      <c r="V115" s="31"/>
      <c r="W115" s="31"/>
      <c r="X115" s="31"/>
      <c r="Y115" s="31"/>
      <c r="Z115" s="31"/>
      <c r="AA115" s="31"/>
      <c r="AB115" s="31"/>
      <c r="AC115" s="31"/>
      <c r="AD115" s="31"/>
      <c r="AE115" s="31"/>
      <c r="AR115" s="174" t="s">
        <v>110</v>
      </c>
      <c r="AT115" s="174" t="s">
        <v>106</v>
      </c>
      <c r="AU115" s="174" t="s">
        <v>70</v>
      </c>
      <c r="AY115" s="17" t="s">
        <v>104</v>
      </c>
      <c r="BE115" s="175">
        <f>IF(N115="základní",J115,0)</f>
        <v>0</v>
      </c>
      <c r="BF115" s="175">
        <f>IF(N115="snížená",J115,0)</f>
        <v>0</v>
      </c>
      <c r="BG115" s="175">
        <f>IF(N115="zákl. přenesená",J115,0)</f>
        <v>0</v>
      </c>
      <c r="BH115" s="175">
        <f>IF(N115="sníž. přenesená",J115,0)</f>
        <v>0</v>
      </c>
      <c r="BI115" s="175">
        <f>IF(N115="nulová",J115,0)</f>
        <v>0</v>
      </c>
      <c r="BJ115" s="17" t="s">
        <v>68</v>
      </c>
      <c r="BK115" s="175">
        <f>ROUND(I115*H115,2)</f>
        <v>0</v>
      </c>
      <c r="BL115" s="17" t="s">
        <v>110</v>
      </c>
      <c r="BM115" s="174" t="s">
        <v>163</v>
      </c>
    </row>
    <row r="116" spans="1:65" s="2" customFormat="1" ht="19.5">
      <c r="A116" s="31"/>
      <c r="B116" s="32"/>
      <c r="C116" s="33"/>
      <c r="D116" s="176" t="s">
        <v>112</v>
      </c>
      <c r="E116" s="33"/>
      <c r="F116" s="177" t="s">
        <v>164</v>
      </c>
      <c r="G116" s="33"/>
      <c r="H116" s="33"/>
      <c r="I116" s="33"/>
      <c r="J116" s="33"/>
      <c r="K116" s="33"/>
      <c r="L116" s="36"/>
      <c r="M116" s="178"/>
      <c r="N116" s="179"/>
      <c r="O116" s="61"/>
      <c r="P116" s="61"/>
      <c r="Q116" s="61"/>
      <c r="R116" s="61"/>
      <c r="S116" s="61"/>
      <c r="T116" s="62"/>
      <c r="U116" s="31"/>
      <c r="V116" s="31"/>
      <c r="W116" s="31"/>
      <c r="X116" s="31"/>
      <c r="Y116" s="31"/>
      <c r="Z116" s="31"/>
      <c r="AA116" s="31"/>
      <c r="AB116" s="31"/>
      <c r="AC116" s="31"/>
      <c r="AD116" s="31"/>
      <c r="AE116" s="31"/>
      <c r="AT116" s="17" t="s">
        <v>112</v>
      </c>
      <c r="AU116" s="17" t="s">
        <v>70</v>
      </c>
    </row>
    <row r="117" spans="1:65" s="13" customFormat="1">
      <c r="B117" s="190"/>
      <c r="C117" s="191"/>
      <c r="D117" s="176" t="s">
        <v>140</v>
      </c>
      <c r="E117" s="192" t="s">
        <v>16</v>
      </c>
      <c r="F117" s="193" t="s">
        <v>165</v>
      </c>
      <c r="G117" s="191"/>
      <c r="H117" s="194">
        <v>50</v>
      </c>
      <c r="I117" s="191"/>
      <c r="J117" s="191"/>
      <c r="K117" s="191"/>
      <c r="L117" s="195"/>
      <c r="M117" s="196"/>
      <c r="N117" s="197"/>
      <c r="O117" s="197"/>
      <c r="P117" s="197"/>
      <c r="Q117" s="197"/>
      <c r="R117" s="197"/>
      <c r="S117" s="197"/>
      <c r="T117" s="198"/>
      <c r="AT117" s="199" t="s">
        <v>140</v>
      </c>
      <c r="AU117" s="199" t="s">
        <v>70</v>
      </c>
      <c r="AV117" s="13" t="s">
        <v>70</v>
      </c>
      <c r="AW117" s="13" t="s">
        <v>26</v>
      </c>
      <c r="AX117" s="13" t="s">
        <v>63</v>
      </c>
      <c r="AY117" s="199" t="s">
        <v>104</v>
      </c>
    </row>
    <row r="118" spans="1:65" s="14" customFormat="1">
      <c r="B118" s="200"/>
      <c r="C118" s="201"/>
      <c r="D118" s="176" t="s">
        <v>140</v>
      </c>
      <c r="E118" s="202" t="s">
        <v>16</v>
      </c>
      <c r="F118" s="203" t="s">
        <v>142</v>
      </c>
      <c r="G118" s="201"/>
      <c r="H118" s="204">
        <v>50</v>
      </c>
      <c r="I118" s="201"/>
      <c r="J118" s="201"/>
      <c r="K118" s="201"/>
      <c r="L118" s="205"/>
      <c r="M118" s="206"/>
      <c r="N118" s="207"/>
      <c r="O118" s="207"/>
      <c r="P118" s="207"/>
      <c r="Q118" s="207"/>
      <c r="R118" s="207"/>
      <c r="S118" s="207"/>
      <c r="T118" s="208"/>
      <c r="AT118" s="209" t="s">
        <v>140</v>
      </c>
      <c r="AU118" s="209" t="s">
        <v>70</v>
      </c>
      <c r="AV118" s="14" t="s">
        <v>110</v>
      </c>
      <c r="AW118" s="14" t="s">
        <v>26</v>
      </c>
      <c r="AX118" s="14" t="s">
        <v>68</v>
      </c>
      <c r="AY118" s="209" t="s">
        <v>104</v>
      </c>
    </row>
    <row r="119" spans="1:65" s="2" customFormat="1" ht="16.5" customHeight="1">
      <c r="A119" s="31"/>
      <c r="B119" s="32"/>
      <c r="C119" s="164" t="s">
        <v>166</v>
      </c>
      <c r="D119" s="164" t="s">
        <v>106</v>
      </c>
      <c r="E119" s="165" t="s">
        <v>167</v>
      </c>
      <c r="F119" s="166" t="s">
        <v>168</v>
      </c>
      <c r="G119" s="167" t="s">
        <v>123</v>
      </c>
      <c r="H119" s="168">
        <v>22.4</v>
      </c>
      <c r="I119" s="169"/>
      <c r="J119" s="169">
        <f>ROUND(I119*H119,2)</f>
        <v>0</v>
      </c>
      <c r="K119" s="166"/>
      <c r="L119" s="36"/>
      <c r="M119" s="170" t="s">
        <v>16</v>
      </c>
      <c r="N119" s="171" t="s">
        <v>34</v>
      </c>
      <c r="O119" s="172">
        <v>1.548</v>
      </c>
      <c r="P119" s="172">
        <f>O119*H119</f>
        <v>34.675199999999997</v>
      </c>
      <c r="Q119" s="172">
        <v>2.4815800000000001</v>
      </c>
      <c r="R119" s="172">
        <f>Q119*H119</f>
        <v>55.587392000000001</v>
      </c>
      <c r="S119" s="172">
        <v>0</v>
      </c>
      <c r="T119" s="173">
        <f>S119*H119</f>
        <v>0</v>
      </c>
      <c r="U119" s="31"/>
      <c r="V119" s="31"/>
      <c r="W119" s="31"/>
      <c r="X119" s="31"/>
      <c r="Y119" s="31"/>
      <c r="Z119" s="31"/>
      <c r="AA119" s="31"/>
      <c r="AB119" s="31"/>
      <c r="AC119" s="31"/>
      <c r="AD119" s="31"/>
      <c r="AE119" s="31"/>
      <c r="AR119" s="174" t="s">
        <v>110</v>
      </c>
      <c r="AT119" s="174" t="s">
        <v>106</v>
      </c>
      <c r="AU119" s="174" t="s">
        <v>70</v>
      </c>
      <c r="AY119" s="17" t="s">
        <v>104</v>
      </c>
      <c r="BE119" s="175">
        <f>IF(N119="základní",J119,0)</f>
        <v>0</v>
      </c>
      <c r="BF119" s="175">
        <f>IF(N119="snížená",J119,0)</f>
        <v>0</v>
      </c>
      <c r="BG119" s="175">
        <f>IF(N119="zákl. přenesená",J119,0)</f>
        <v>0</v>
      </c>
      <c r="BH119" s="175">
        <f>IF(N119="sníž. přenesená",J119,0)</f>
        <v>0</v>
      </c>
      <c r="BI119" s="175">
        <f>IF(N119="nulová",J119,0)</f>
        <v>0</v>
      </c>
      <c r="BJ119" s="17" t="s">
        <v>68</v>
      </c>
      <c r="BK119" s="175">
        <f>ROUND(I119*H119,2)</f>
        <v>0</v>
      </c>
      <c r="BL119" s="17" t="s">
        <v>110</v>
      </c>
      <c r="BM119" s="174" t="s">
        <v>169</v>
      </c>
    </row>
    <row r="120" spans="1:65" s="2" customFormat="1">
      <c r="A120" s="31"/>
      <c r="B120" s="32"/>
      <c r="C120" s="33"/>
      <c r="D120" s="176" t="s">
        <v>112</v>
      </c>
      <c r="E120" s="33"/>
      <c r="F120" s="177" t="s">
        <v>170</v>
      </c>
      <c r="G120" s="33"/>
      <c r="H120" s="33"/>
      <c r="I120" s="33"/>
      <c r="J120" s="33"/>
      <c r="K120" s="33"/>
      <c r="L120" s="36"/>
      <c r="M120" s="178"/>
      <c r="N120" s="179"/>
      <c r="O120" s="61"/>
      <c r="P120" s="61"/>
      <c r="Q120" s="61"/>
      <c r="R120" s="61"/>
      <c r="S120" s="61"/>
      <c r="T120" s="62"/>
      <c r="U120" s="31"/>
      <c r="V120" s="31"/>
      <c r="W120" s="31"/>
      <c r="X120" s="31"/>
      <c r="Y120" s="31"/>
      <c r="Z120" s="31"/>
      <c r="AA120" s="31"/>
      <c r="AB120" s="31"/>
      <c r="AC120" s="31"/>
      <c r="AD120" s="31"/>
      <c r="AE120" s="31"/>
      <c r="AT120" s="17" t="s">
        <v>112</v>
      </c>
      <c r="AU120" s="17" t="s">
        <v>70</v>
      </c>
    </row>
    <row r="121" spans="1:65" s="2" customFormat="1" ht="117">
      <c r="A121" s="31"/>
      <c r="B121" s="32"/>
      <c r="C121" s="33"/>
      <c r="D121" s="176" t="s">
        <v>114</v>
      </c>
      <c r="E121" s="33"/>
      <c r="F121" s="180" t="s">
        <v>171</v>
      </c>
      <c r="G121" s="33"/>
      <c r="H121" s="33"/>
      <c r="I121" s="33"/>
      <c r="J121" s="33"/>
      <c r="K121" s="33"/>
      <c r="L121" s="36"/>
      <c r="M121" s="178"/>
      <c r="N121" s="179"/>
      <c r="O121" s="61"/>
      <c r="P121" s="61"/>
      <c r="Q121" s="61"/>
      <c r="R121" s="61"/>
      <c r="S121" s="61"/>
      <c r="T121" s="62"/>
      <c r="U121" s="31"/>
      <c r="V121" s="31"/>
      <c r="W121" s="31"/>
      <c r="X121" s="31"/>
      <c r="Y121" s="31"/>
      <c r="Z121" s="31"/>
      <c r="AA121" s="31"/>
      <c r="AB121" s="31"/>
      <c r="AC121" s="31"/>
      <c r="AD121" s="31"/>
      <c r="AE121" s="31"/>
      <c r="AT121" s="17" t="s">
        <v>114</v>
      </c>
      <c r="AU121" s="17" t="s">
        <v>70</v>
      </c>
    </row>
    <row r="122" spans="1:65" s="2" customFormat="1" ht="16.5" customHeight="1">
      <c r="A122" s="31"/>
      <c r="B122" s="32"/>
      <c r="C122" s="164" t="s">
        <v>172</v>
      </c>
      <c r="D122" s="164" t="s">
        <v>106</v>
      </c>
      <c r="E122" s="165" t="s">
        <v>173</v>
      </c>
      <c r="F122" s="166" t="s">
        <v>174</v>
      </c>
      <c r="G122" s="167" t="s">
        <v>137</v>
      </c>
      <c r="H122" s="168">
        <v>2.6880000000000002</v>
      </c>
      <c r="I122" s="169"/>
      <c r="J122" s="169">
        <f>ROUND(I122*H122,2)</f>
        <v>0</v>
      </c>
      <c r="K122" s="166"/>
      <c r="L122" s="36"/>
      <c r="M122" s="170" t="s">
        <v>16</v>
      </c>
      <c r="N122" s="171" t="s">
        <v>34</v>
      </c>
      <c r="O122" s="172">
        <v>24.792000000000002</v>
      </c>
      <c r="P122" s="172">
        <f>O122*H122</f>
        <v>66.640896000000012</v>
      </c>
      <c r="Q122" s="172">
        <v>1.0638639999999999</v>
      </c>
      <c r="R122" s="172">
        <f>Q122*H122</f>
        <v>2.859666432</v>
      </c>
      <c r="S122" s="172">
        <v>0</v>
      </c>
      <c r="T122" s="173">
        <f>S122*H122</f>
        <v>0</v>
      </c>
      <c r="U122" s="31"/>
      <c r="V122" s="31"/>
      <c r="W122" s="31"/>
      <c r="X122" s="31"/>
      <c r="Y122" s="31"/>
      <c r="Z122" s="31"/>
      <c r="AA122" s="31"/>
      <c r="AB122" s="31"/>
      <c r="AC122" s="31"/>
      <c r="AD122" s="31"/>
      <c r="AE122" s="31"/>
      <c r="AR122" s="174" t="s">
        <v>110</v>
      </c>
      <c r="AT122" s="174" t="s">
        <v>106</v>
      </c>
      <c r="AU122" s="174" t="s">
        <v>70</v>
      </c>
      <c r="AY122" s="17" t="s">
        <v>104</v>
      </c>
      <c r="BE122" s="175">
        <f>IF(N122="základní",J122,0)</f>
        <v>0</v>
      </c>
      <c r="BF122" s="175">
        <f>IF(N122="snížená",J122,0)</f>
        <v>0</v>
      </c>
      <c r="BG122" s="175">
        <f>IF(N122="zákl. přenesená",J122,0)</f>
        <v>0</v>
      </c>
      <c r="BH122" s="175">
        <f>IF(N122="sníž. přenesená",J122,0)</f>
        <v>0</v>
      </c>
      <c r="BI122" s="175">
        <f>IF(N122="nulová",J122,0)</f>
        <v>0</v>
      </c>
      <c r="BJ122" s="17" t="s">
        <v>68</v>
      </c>
      <c r="BK122" s="175">
        <f>ROUND(I122*H122,2)</f>
        <v>0</v>
      </c>
      <c r="BL122" s="17" t="s">
        <v>110</v>
      </c>
      <c r="BM122" s="174" t="s">
        <v>175</v>
      </c>
    </row>
    <row r="123" spans="1:65" s="2" customFormat="1">
      <c r="A123" s="31"/>
      <c r="B123" s="32"/>
      <c r="C123" s="33"/>
      <c r="D123" s="176" t="s">
        <v>112</v>
      </c>
      <c r="E123" s="33"/>
      <c r="F123" s="177" t="s">
        <v>176</v>
      </c>
      <c r="G123" s="33"/>
      <c r="H123" s="33"/>
      <c r="I123" s="33"/>
      <c r="J123" s="33"/>
      <c r="K123" s="33"/>
      <c r="L123" s="36"/>
      <c r="M123" s="178"/>
      <c r="N123" s="179"/>
      <c r="O123" s="61"/>
      <c r="P123" s="61"/>
      <c r="Q123" s="61"/>
      <c r="R123" s="61"/>
      <c r="S123" s="61"/>
      <c r="T123" s="62"/>
      <c r="U123" s="31"/>
      <c r="V123" s="31"/>
      <c r="W123" s="31"/>
      <c r="X123" s="31"/>
      <c r="Y123" s="31"/>
      <c r="Z123" s="31"/>
      <c r="AA123" s="31"/>
      <c r="AB123" s="31"/>
      <c r="AC123" s="31"/>
      <c r="AD123" s="31"/>
      <c r="AE123" s="31"/>
      <c r="AT123" s="17" t="s">
        <v>112</v>
      </c>
      <c r="AU123" s="17" t="s">
        <v>70</v>
      </c>
    </row>
    <row r="124" spans="1:65" s="2" customFormat="1" ht="117">
      <c r="A124" s="31"/>
      <c r="B124" s="32"/>
      <c r="C124" s="33"/>
      <c r="D124" s="176" t="s">
        <v>114</v>
      </c>
      <c r="E124" s="33"/>
      <c r="F124" s="180" t="s">
        <v>177</v>
      </c>
      <c r="G124" s="33"/>
      <c r="H124" s="33"/>
      <c r="I124" s="33"/>
      <c r="J124" s="33"/>
      <c r="K124" s="33"/>
      <c r="L124" s="36"/>
      <c r="M124" s="178"/>
      <c r="N124" s="179"/>
      <c r="O124" s="61"/>
      <c r="P124" s="61"/>
      <c r="Q124" s="61"/>
      <c r="R124" s="61"/>
      <c r="S124" s="61"/>
      <c r="T124" s="62"/>
      <c r="U124" s="31"/>
      <c r="V124" s="31"/>
      <c r="W124" s="31"/>
      <c r="X124" s="31"/>
      <c r="Y124" s="31"/>
      <c r="Z124" s="31"/>
      <c r="AA124" s="31"/>
      <c r="AB124" s="31"/>
      <c r="AC124" s="31"/>
      <c r="AD124" s="31"/>
      <c r="AE124" s="31"/>
      <c r="AT124" s="17" t="s">
        <v>114</v>
      </c>
      <c r="AU124" s="17" t="s">
        <v>70</v>
      </c>
    </row>
    <row r="125" spans="1:65" s="13" customFormat="1">
      <c r="B125" s="190"/>
      <c r="C125" s="191"/>
      <c r="D125" s="176" t="s">
        <v>140</v>
      </c>
      <c r="E125" s="192" t="s">
        <v>16</v>
      </c>
      <c r="F125" s="193" t="s">
        <v>178</v>
      </c>
      <c r="G125" s="191"/>
      <c r="H125" s="194">
        <v>2.6880000000000002</v>
      </c>
      <c r="I125" s="191"/>
      <c r="J125" s="191"/>
      <c r="K125" s="191"/>
      <c r="L125" s="195"/>
      <c r="M125" s="196"/>
      <c r="N125" s="197"/>
      <c r="O125" s="197"/>
      <c r="P125" s="197"/>
      <c r="Q125" s="197"/>
      <c r="R125" s="197"/>
      <c r="S125" s="197"/>
      <c r="T125" s="198"/>
      <c r="AT125" s="199" t="s">
        <v>140</v>
      </c>
      <c r="AU125" s="199" t="s">
        <v>70</v>
      </c>
      <c r="AV125" s="13" t="s">
        <v>70</v>
      </c>
      <c r="AW125" s="13" t="s">
        <v>26</v>
      </c>
      <c r="AX125" s="13" t="s">
        <v>68</v>
      </c>
      <c r="AY125" s="199" t="s">
        <v>104</v>
      </c>
    </row>
    <row r="126" spans="1:65" s="12" customFormat="1" ht="22.9" customHeight="1">
      <c r="B126" s="149"/>
      <c r="C126" s="150"/>
      <c r="D126" s="151" t="s">
        <v>62</v>
      </c>
      <c r="E126" s="162" t="s">
        <v>110</v>
      </c>
      <c r="F126" s="162" t="s">
        <v>179</v>
      </c>
      <c r="G126" s="150"/>
      <c r="H126" s="150"/>
      <c r="I126" s="150"/>
      <c r="J126" s="163">
        <f>BK126</f>
        <v>0</v>
      </c>
      <c r="K126" s="150"/>
      <c r="L126" s="154"/>
      <c r="M126" s="155"/>
      <c r="N126" s="156"/>
      <c r="O126" s="156"/>
      <c r="P126" s="157">
        <f>SUM(P127:P140)</f>
        <v>97.059600000000003</v>
      </c>
      <c r="Q126" s="156"/>
      <c r="R126" s="157">
        <f>SUM(R127:R140)</f>
        <v>9.2550975839999996</v>
      </c>
      <c r="S126" s="156"/>
      <c r="T126" s="158">
        <f>SUM(T127:T140)</f>
        <v>0</v>
      </c>
      <c r="AR126" s="159" t="s">
        <v>68</v>
      </c>
      <c r="AT126" s="160" t="s">
        <v>62</v>
      </c>
      <c r="AU126" s="160" t="s">
        <v>68</v>
      </c>
      <c r="AY126" s="159" t="s">
        <v>104</v>
      </c>
      <c r="BK126" s="161">
        <f>SUM(BK127:BK140)</f>
        <v>0</v>
      </c>
    </row>
    <row r="127" spans="1:65" s="2" customFormat="1" ht="16.5" customHeight="1">
      <c r="A127" s="31"/>
      <c r="B127" s="32"/>
      <c r="C127" s="164" t="s">
        <v>180</v>
      </c>
      <c r="D127" s="164" t="s">
        <v>106</v>
      </c>
      <c r="E127" s="165" t="s">
        <v>181</v>
      </c>
      <c r="F127" s="166" t="s">
        <v>182</v>
      </c>
      <c r="G127" s="167" t="s">
        <v>109</v>
      </c>
      <c r="H127" s="168">
        <v>32.4</v>
      </c>
      <c r="I127" s="169"/>
      <c r="J127" s="169">
        <f>ROUND(I127*H127,2)</f>
        <v>0</v>
      </c>
      <c r="K127" s="166"/>
      <c r="L127" s="36"/>
      <c r="M127" s="170" t="s">
        <v>16</v>
      </c>
      <c r="N127" s="171" t="s">
        <v>34</v>
      </c>
      <c r="O127" s="172">
        <v>0.88</v>
      </c>
      <c r="P127" s="172">
        <f>O127*H127</f>
        <v>28.512</v>
      </c>
      <c r="Q127" s="172">
        <v>1.8483800000000002E-2</v>
      </c>
      <c r="R127" s="172">
        <f>Q127*H127</f>
        <v>0.59887511999999998</v>
      </c>
      <c r="S127" s="172">
        <v>0</v>
      </c>
      <c r="T127" s="173">
        <f>S127*H127</f>
        <v>0</v>
      </c>
      <c r="U127" s="31"/>
      <c r="V127" s="31"/>
      <c r="W127" s="31"/>
      <c r="X127" s="31"/>
      <c r="Y127" s="31"/>
      <c r="Z127" s="31"/>
      <c r="AA127" s="31"/>
      <c r="AB127" s="31"/>
      <c r="AC127" s="31"/>
      <c r="AD127" s="31"/>
      <c r="AE127" s="31"/>
      <c r="AR127" s="174" t="s">
        <v>110</v>
      </c>
      <c r="AT127" s="174" t="s">
        <v>106</v>
      </c>
      <c r="AU127" s="174" t="s">
        <v>70</v>
      </c>
      <c r="AY127" s="17" t="s">
        <v>104</v>
      </c>
      <c r="BE127" s="175">
        <f>IF(N127="základní",J127,0)</f>
        <v>0</v>
      </c>
      <c r="BF127" s="175">
        <f>IF(N127="snížená",J127,0)</f>
        <v>0</v>
      </c>
      <c r="BG127" s="175">
        <f>IF(N127="zákl. přenesená",J127,0)</f>
        <v>0</v>
      </c>
      <c r="BH127" s="175">
        <f>IF(N127="sníž. přenesená",J127,0)</f>
        <v>0</v>
      </c>
      <c r="BI127" s="175">
        <f>IF(N127="nulová",J127,0)</f>
        <v>0</v>
      </c>
      <c r="BJ127" s="17" t="s">
        <v>68</v>
      </c>
      <c r="BK127" s="175">
        <f>ROUND(I127*H127,2)</f>
        <v>0</v>
      </c>
      <c r="BL127" s="17" t="s">
        <v>110</v>
      </c>
      <c r="BM127" s="174" t="s">
        <v>183</v>
      </c>
    </row>
    <row r="128" spans="1:65" s="2" customFormat="1" ht="19.5">
      <c r="A128" s="31"/>
      <c r="B128" s="32"/>
      <c r="C128" s="33"/>
      <c r="D128" s="176" t="s">
        <v>112</v>
      </c>
      <c r="E128" s="33"/>
      <c r="F128" s="177" t="s">
        <v>184</v>
      </c>
      <c r="G128" s="33"/>
      <c r="H128" s="33"/>
      <c r="I128" s="33"/>
      <c r="J128" s="33"/>
      <c r="K128" s="33"/>
      <c r="L128" s="36"/>
      <c r="M128" s="178"/>
      <c r="N128" s="179"/>
      <c r="O128" s="61"/>
      <c r="P128" s="61"/>
      <c r="Q128" s="61"/>
      <c r="R128" s="61"/>
      <c r="S128" s="61"/>
      <c r="T128" s="62"/>
      <c r="U128" s="31"/>
      <c r="V128" s="31"/>
      <c r="W128" s="31"/>
      <c r="X128" s="31"/>
      <c r="Y128" s="31"/>
      <c r="Z128" s="31"/>
      <c r="AA128" s="31"/>
      <c r="AB128" s="31"/>
      <c r="AC128" s="31"/>
      <c r="AD128" s="31"/>
      <c r="AE128" s="31"/>
      <c r="AT128" s="17" t="s">
        <v>112</v>
      </c>
      <c r="AU128" s="17" t="s">
        <v>70</v>
      </c>
    </row>
    <row r="129" spans="1:65" s="2" customFormat="1" ht="136.5">
      <c r="A129" s="31"/>
      <c r="B129" s="32"/>
      <c r="C129" s="33"/>
      <c r="D129" s="176" t="s">
        <v>114</v>
      </c>
      <c r="E129" s="33"/>
      <c r="F129" s="180" t="s">
        <v>185</v>
      </c>
      <c r="G129" s="33"/>
      <c r="H129" s="33"/>
      <c r="I129" s="33"/>
      <c r="J129" s="33"/>
      <c r="K129" s="33"/>
      <c r="L129" s="36"/>
      <c r="M129" s="178"/>
      <c r="N129" s="179"/>
      <c r="O129" s="61"/>
      <c r="P129" s="61"/>
      <c r="Q129" s="61"/>
      <c r="R129" s="61"/>
      <c r="S129" s="61"/>
      <c r="T129" s="62"/>
      <c r="U129" s="31"/>
      <c r="V129" s="31"/>
      <c r="W129" s="31"/>
      <c r="X129" s="31"/>
      <c r="Y129" s="31"/>
      <c r="Z129" s="31"/>
      <c r="AA129" s="31"/>
      <c r="AB129" s="31"/>
      <c r="AC129" s="31"/>
      <c r="AD129" s="31"/>
      <c r="AE129" s="31"/>
      <c r="AT129" s="17" t="s">
        <v>114</v>
      </c>
      <c r="AU129" s="17" t="s">
        <v>70</v>
      </c>
    </row>
    <row r="130" spans="1:65" s="2" customFormat="1" ht="16.5" customHeight="1">
      <c r="A130" s="31"/>
      <c r="B130" s="32"/>
      <c r="C130" s="164" t="s">
        <v>186</v>
      </c>
      <c r="D130" s="164" t="s">
        <v>106</v>
      </c>
      <c r="E130" s="165" t="s">
        <v>187</v>
      </c>
      <c r="F130" s="166" t="s">
        <v>188</v>
      </c>
      <c r="G130" s="167" t="s">
        <v>109</v>
      </c>
      <c r="H130" s="168">
        <v>32.4</v>
      </c>
      <c r="I130" s="169"/>
      <c r="J130" s="169">
        <f>ROUND(I130*H130,2)</f>
        <v>0</v>
      </c>
      <c r="K130" s="166"/>
      <c r="L130" s="36"/>
      <c r="M130" s="170" t="s">
        <v>16</v>
      </c>
      <c r="N130" s="171" t="s">
        <v>34</v>
      </c>
      <c r="O130" s="172">
        <v>0.40500000000000003</v>
      </c>
      <c r="P130" s="172">
        <f>O130*H130</f>
        <v>13.122</v>
      </c>
      <c r="Q130" s="172">
        <v>0</v>
      </c>
      <c r="R130" s="172">
        <f>Q130*H130</f>
        <v>0</v>
      </c>
      <c r="S130" s="172">
        <v>0</v>
      </c>
      <c r="T130" s="173">
        <f>S130*H130</f>
        <v>0</v>
      </c>
      <c r="U130" s="31"/>
      <c r="V130" s="31"/>
      <c r="W130" s="31"/>
      <c r="X130" s="31"/>
      <c r="Y130" s="31"/>
      <c r="Z130" s="31"/>
      <c r="AA130" s="31"/>
      <c r="AB130" s="31"/>
      <c r="AC130" s="31"/>
      <c r="AD130" s="31"/>
      <c r="AE130" s="31"/>
      <c r="AR130" s="174" t="s">
        <v>110</v>
      </c>
      <c r="AT130" s="174" t="s">
        <v>106</v>
      </c>
      <c r="AU130" s="174" t="s">
        <v>70</v>
      </c>
      <c r="AY130" s="17" t="s">
        <v>104</v>
      </c>
      <c r="BE130" s="175">
        <f>IF(N130="základní",J130,0)</f>
        <v>0</v>
      </c>
      <c r="BF130" s="175">
        <f>IF(N130="snížená",J130,0)</f>
        <v>0</v>
      </c>
      <c r="BG130" s="175">
        <f>IF(N130="zákl. přenesená",J130,0)</f>
        <v>0</v>
      </c>
      <c r="BH130" s="175">
        <f>IF(N130="sníž. přenesená",J130,0)</f>
        <v>0</v>
      </c>
      <c r="BI130" s="175">
        <f>IF(N130="nulová",J130,0)</f>
        <v>0</v>
      </c>
      <c r="BJ130" s="17" t="s">
        <v>68</v>
      </c>
      <c r="BK130" s="175">
        <f>ROUND(I130*H130,2)</f>
        <v>0</v>
      </c>
      <c r="BL130" s="17" t="s">
        <v>110</v>
      </c>
      <c r="BM130" s="174" t="s">
        <v>189</v>
      </c>
    </row>
    <row r="131" spans="1:65" s="2" customFormat="1" ht="19.5">
      <c r="A131" s="31"/>
      <c r="B131" s="32"/>
      <c r="C131" s="33"/>
      <c r="D131" s="176" t="s">
        <v>112</v>
      </c>
      <c r="E131" s="33"/>
      <c r="F131" s="177" t="s">
        <v>190</v>
      </c>
      <c r="G131" s="33"/>
      <c r="H131" s="33"/>
      <c r="I131" s="33"/>
      <c r="J131" s="33"/>
      <c r="K131" s="33"/>
      <c r="L131" s="36"/>
      <c r="M131" s="178"/>
      <c r="N131" s="179"/>
      <c r="O131" s="61"/>
      <c r="P131" s="61"/>
      <c r="Q131" s="61"/>
      <c r="R131" s="61"/>
      <c r="S131" s="61"/>
      <c r="T131" s="62"/>
      <c r="U131" s="31"/>
      <c r="V131" s="31"/>
      <c r="W131" s="31"/>
      <c r="X131" s="31"/>
      <c r="Y131" s="31"/>
      <c r="Z131" s="31"/>
      <c r="AA131" s="31"/>
      <c r="AB131" s="31"/>
      <c r="AC131" s="31"/>
      <c r="AD131" s="31"/>
      <c r="AE131" s="31"/>
      <c r="AT131" s="17" t="s">
        <v>112</v>
      </c>
      <c r="AU131" s="17" t="s">
        <v>70</v>
      </c>
    </row>
    <row r="132" spans="1:65" s="2" customFormat="1" ht="136.5">
      <c r="A132" s="31"/>
      <c r="B132" s="32"/>
      <c r="C132" s="33"/>
      <c r="D132" s="176" t="s">
        <v>114</v>
      </c>
      <c r="E132" s="33"/>
      <c r="F132" s="180" t="s">
        <v>185</v>
      </c>
      <c r="G132" s="33"/>
      <c r="H132" s="33"/>
      <c r="I132" s="33"/>
      <c r="J132" s="33"/>
      <c r="K132" s="33"/>
      <c r="L132" s="36"/>
      <c r="M132" s="178"/>
      <c r="N132" s="179"/>
      <c r="O132" s="61"/>
      <c r="P132" s="61"/>
      <c r="Q132" s="61"/>
      <c r="R132" s="61"/>
      <c r="S132" s="61"/>
      <c r="T132" s="62"/>
      <c r="U132" s="31"/>
      <c r="V132" s="31"/>
      <c r="W132" s="31"/>
      <c r="X132" s="31"/>
      <c r="Y132" s="31"/>
      <c r="Z132" s="31"/>
      <c r="AA132" s="31"/>
      <c r="AB132" s="31"/>
      <c r="AC132" s="31"/>
      <c r="AD132" s="31"/>
      <c r="AE132" s="31"/>
      <c r="AT132" s="17" t="s">
        <v>114</v>
      </c>
      <c r="AU132" s="17" t="s">
        <v>70</v>
      </c>
    </row>
    <row r="133" spans="1:65" s="2" customFormat="1" ht="16.5" customHeight="1">
      <c r="A133" s="31"/>
      <c r="B133" s="32"/>
      <c r="C133" s="164" t="s">
        <v>191</v>
      </c>
      <c r="D133" s="164" t="s">
        <v>106</v>
      </c>
      <c r="E133" s="165" t="s">
        <v>192</v>
      </c>
      <c r="F133" s="166" t="s">
        <v>193</v>
      </c>
      <c r="G133" s="167" t="s">
        <v>109</v>
      </c>
      <c r="H133" s="168">
        <v>32.4</v>
      </c>
      <c r="I133" s="169"/>
      <c r="J133" s="169">
        <f>ROUND(I133*H133,2)</f>
        <v>0</v>
      </c>
      <c r="K133" s="166"/>
      <c r="L133" s="36"/>
      <c r="M133" s="170" t="s">
        <v>16</v>
      </c>
      <c r="N133" s="171" t="s">
        <v>34</v>
      </c>
      <c r="O133" s="172">
        <v>0.23100000000000001</v>
      </c>
      <c r="P133" s="172">
        <f>O133*H133</f>
        <v>7.4843999999999999</v>
      </c>
      <c r="Q133" s="172">
        <v>9.9736000000000009E-4</v>
      </c>
      <c r="R133" s="172">
        <f>Q133*H133</f>
        <v>3.2314464000000001E-2</v>
      </c>
      <c r="S133" s="172">
        <v>0</v>
      </c>
      <c r="T133" s="173">
        <f>S133*H133</f>
        <v>0</v>
      </c>
      <c r="U133" s="31"/>
      <c r="V133" s="31"/>
      <c r="W133" s="31"/>
      <c r="X133" s="31"/>
      <c r="Y133" s="31"/>
      <c r="Z133" s="31"/>
      <c r="AA133" s="31"/>
      <c r="AB133" s="31"/>
      <c r="AC133" s="31"/>
      <c r="AD133" s="31"/>
      <c r="AE133" s="31"/>
      <c r="AR133" s="174" t="s">
        <v>110</v>
      </c>
      <c r="AT133" s="174" t="s">
        <v>106</v>
      </c>
      <c r="AU133" s="174" t="s">
        <v>70</v>
      </c>
      <c r="AY133" s="17" t="s">
        <v>104</v>
      </c>
      <c r="BE133" s="175">
        <f>IF(N133="základní",J133,0)</f>
        <v>0</v>
      </c>
      <c r="BF133" s="175">
        <f>IF(N133="snížená",J133,0)</f>
        <v>0</v>
      </c>
      <c r="BG133" s="175">
        <f>IF(N133="zákl. přenesená",J133,0)</f>
        <v>0</v>
      </c>
      <c r="BH133" s="175">
        <f>IF(N133="sníž. přenesená",J133,0)</f>
        <v>0</v>
      </c>
      <c r="BI133" s="175">
        <f>IF(N133="nulová",J133,0)</f>
        <v>0</v>
      </c>
      <c r="BJ133" s="17" t="s">
        <v>68</v>
      </c>
      <c r="BK133" s="175">
        <f>ROUND(I133*H133,2)</f>
        <v>0</v>
      </c>
      <c r="BL133" s="17" t="s">
        <v>110</v>
      </c>
      <c r="BM133" s="174" t="s">
        <v>194</v>
      </c>
    </row>
    <row r="134" spans="1:65" s="2" customFormat="1">
      <c r="A134" s="31"/>
      <c r="B134" s="32"/>
      <c r="C134" s="33"/>
      <c r="D134" s="176" t="s">
        <v>112</v>
      </c>
      <c r="E134" s="33"/>
      <c r="F134" s="177" t="s">
        <v>195</v>
      </c>
      <c r="G134" s="33"/>
      <c r="H134" s="33"/>
      <c r="I134" s="33"/>
      <c r="J134" s="33"/>
      <c r="K134" s="33"/>
      <c r="L134" s="36"/>
      <c r="M134" s="178"/>
      <c r="N134" s="179"/>
      <c r="O134" s="61"/>
      <c r="P134" s="61"/>
      <c r="Q134" s="61"/>
      <c r="R134" s="61"/>
      <c r="S134" s="61"/>
      <c r="T134" s="62"/>
      <c r="U134" s="31"/>
      <c r="V134" s="31"/>
      <c r="W134" s="31"/>
      <c r="X134" s="31"/>
      <c r="Y134" s="31"/>
      <c r="Z134" s="31"/>
      <c r="AA134" s="31"/>
      <c r="AB134" s="31"/>
      <c r="AC134" s="31"/>
      <c r="AD134" s="31"/>
      <c r="AE134" s="31"/>
      <c r="AT134" s="17" t="s">
        <v>112</v>
      </c>
      <c r="AU134" s="17" t="s">
        <v>70</v>
      </c>
    </row>
    <row r="135" spans="1:65" s="2" customFormat="1" ht="29.25">
      <c r="A135" s="31"/>
      <c r="B135" s="32"/>
      <c r="C135" s="33"/>
      <c r="D135" s="176" t="s">
        <v>114</v>
      </c>
      <c r="E135" s="33"/>
      <c r="F135" s="180" t="s">
        <v>196</v>
      </c>
      <c r="G135" s="33"/>
      <c r="H135" s="33"/>
      <c r="I135" s="33"/>
      <c r="J135" s="33"/>
      <c r="K135" s="33"/>
      <c r="L135" s="36"/>
      <c r="M135" s="178"/>
      <c r="N135" s="179"/>
      <c r="O135" s="61"/>
      <c r="P135" s="61"/>
      <c r="Q135" s="61"/>
      <c r="R135" s="61"/>
      <c r="S135" s="61"/>
      <c r="T135" s="62"/>
      <c r="U135" s="31"/>
      <c r="V135" s="31"/>
      <c r="W135" s="31"/>
      <c r="X135" s="31"/>
      <c r="Y135" s="31"/>
      <c r="Z135" s="31"/>
      <c r="AA135" s="31"/>
      <c r="AB135" s="31"/>
      <c r="AC135" s="31"/>
      <c r="AD135" s="31"/>
      <c r="AE135" s="31"/>
      <c r="AT135" s="17" t="s">
        <v>114</v>
      </c>
      <c r="AU135" s="17" t="s">
        <v>70</v>
      </c>
    </row>
    <row r="136" spans="1:65" s="2" customFormat="1" ht="16.5" customHeight="1">
      <c r="A136" s="31"/>
      <c r="B136" s="32"/>
      <c r="C136" s="164" t="s">
        <v>8</v>
      </c>
      <c r="D136" s="164" t="s">
        <v>106</v>
      </c>
      <c r="E136" s="165" t="s">
        <v>197</v>
      </c>
      <c r="F136" s="166" t="s">
        <v>198</v>
      </c>
      <c r="G136" s="167" t="s">
        <v>109</v>
      </c>
      <c r="H136" s="168">
        <v>32.4</v>
      </c>
      <c r="I136" s="169"/>
      <c r="J136" s="169">
        <f>ROUND(I136*H136,2)</f>
        <v>0</v>
      </c>
      <c r="K136" s="166"/>
      <c r="L136" s="36"/>
      <c r="M136" s="170" t="s">
        <v>16</v>
      </c>
      <c r="N136" s="171" t="s">
        <v>34</v>
      </c>
      <c r="O136" s="172">
        <v>0.13600000000000001</v>
      </c>
      <c r="P136" s="172">
        <f>O136*H136</f>
        <v>4.4064000000000005</v>
      </c>
      <c r="Q136" s="172">
        <v>0</v>
      </c>
      <c r="R136" s="172">
        <f>Q136*H136</f>
        <v>0</v>
      </c>
      <c r="S136" s="172">
        <v>0</v>
      </c>
      <c r="T136" s="173">
        <f>S136*H136</f>
        <v>0</v>
      </c>
      <c r="U136" s="31"/>
      <c r="V136" s="31"/>
      <c r="W136" s="31"/>
      <c r="X136" s="31"/>
      <c r="Y136" s="31"/>
      <c r="Z136" s="31"/>
      <c r="AA136" s="31"/>
      <c r="AB136" s="31"/>
      <c r="AC136" s="31"/>
      <c r="AD136" s="31"/>
      <c r="AE136" s="31"/>
      <c r="AR136" s="174" t="s">
        <v>110</v>
      </c>
      <c r="AT136" s="174" t="s">
        <v>106</v>
      </c>
      <c r="AU136" s="174" t="s">
        <v>70</v>
      </c>
      <c r="AY136" s="17" t="s">
        <v>104</v>
      </c>
      <c r="BE136" s="175">
        <f>IF(N136="základní",J136,0)</f>
        <v>0</v>
      </c>
      <c r="BF136" s="175">
        <f>IF(N136="snížená",J136,0)</f>
        <v>0</v>
      </c>
      <c r="BG136" s="175">
        <f>IF(N136="zákl. přenesená",J136,0)</f>
        <v>0</v>
      </c>
      <c r="BH136" s="175">
        <f>IF(N136="sníž. přenesená",J136,0)</f>
        <v>0</v>
      </c>
      <c r="BI136" s="175">
        <f>IF(N136="nulová",J136,0)</f>
        <v>0</v>
      </c>
      <c r="BJ136" s="17" t="s">
        <v>68</v>
      </c>
      <c r="BK136" s="175">
        <f>ROUND(I136*H136,2)</f>
        <v>0</v>
      </c>
      <c r="BL136" s="17" t="s">
        <v>110</v>
      </c>
      <c r="BM136" s="174" t="s">
        <v>199</v>
      </c>
    </row>
    <row r="137" spans="1:65" s="2" customFormat="1">
      <c r="A137" s="31"/>
      <c r="B137" s="32"/>
      <c r="C137" s="33"/>
      <c r="D137" s="176" t="s">
        <v>112</v>
      </c>
      <c r="E137" s="33"/>
      <c r="F137" s="177" t="s">
        <v>200</v>
      </c>
      <c r="G137" s="33"/>
      <c r="H137" s="33"/>
      <c r="I137" s="33"/>
      <c r="J137" s="33"/>
      <c r="K137" s="33"/>
      <c r="L137" s="36"/>
      <c r="M137" s="178"/>
      <c r="N137" s="179"/>
      <c r="O137" s="61"/>
      <c r="P137" s="61"/>
      <c r="Q137" s="61"/>
      <c r="R137" s="61"/>
      <c r="S137" s="61"/>
      <c r="T137" s="62"/>
      <c r="U137" s="31"/>
      <c r="V137" s="31"/>
      <c r="W137" s="31"/>
      <c r="X137" s="31"/>
      <c r="Y137" s="31"/>
      <c r="Z137" s="31"/>
      <c r="AA137" s="31"/>
      <c r="AB137" s="31"/>
      <c r="AC137" s="31"/>
      <c r="AD137" s="31"/>
      <c r="AE137" s="31"/>
      <c r="AT137" s="17" t="s">
        <v>112</v>
      </c>
      <c r="AU137" s="17" t="s">
        <v>70</v>
      </c>
    </row>
    <row r="138" spans="1:65" s="2" customFormat="1" ht="29.25">
      <c r="A138" s="31"/>
      <c r="B138" s="32"/>
      <c r="C138" s="33"/>
      <c r="D138" s="176" t="s">
        <v>114</v>
      </c>
      <c r="E138" s="33"/>
      <c r="F138" s="180" t="s">
        <v>196</v>
      </c>
      <c r="G138" s="33"/>
      <c r="H138" s="33"/>
      <c r="I138" s="33"/>
      <c r="J138" s="33"/>
      <c r="K138" s="33"/>
      <c r="L138" s="36"/>
      <c r="M138" s="178"/>
      <c r="N138" s="179"/>
      <c r="O138" s="61"/>
      <c r="P138" s="61"/>
      <c r="Q138" s="61"/>
      <c r="R138" s="61"/>
      <c r="S138" s="61"/>
      <c r="T138" s="62"/>
      <c r="U138" s="31"/>
      <c r="V138" s="31"/>
      <c r="W138" s="31"/>
      <c r="X138" s="31"/>
      <c r="Y138" s="31"/>
      <c r="Z138" s="31"/>
      <c r="AA138" s="31"/>
      <c r="AB138" s="31"/>
      <c r="AC138" s="31"/>
      <c r="AD138" s="31"/>
      <c r="AE138" s="31"/>
      <c r="AT138" s="17" t="s">
        <v>114</v>
      </c>
      <c r="AU138" s="17" t="s">
        <v>70</v>
      </c>
    </row>
    <row r="139" spans="1:65" s="2" customFormat="1" ht="16.5" customHeight="1">
      <c r="A139" s="31"/>
      <c r="B139" s="32"/>
      <c r="C139" s="164" t="s">
        <v>201</v>
      </c>
      <c r="D139" s="164" t="s">
        <v>106</v>
      </c>
      <c r="E139" s="165" t="s">
        <v>202</v>
      </c>
      <c r="F139" s="166" t="s">
        <v>203</v>
      </c>
      <c r="G139" s="167" t="s">
        <v>123</v>
      </c>
      <c r="H139" s="168">
        <v>3.6</v>
      </c>
      <c r="I139" s="169"/>
      <c r="J139" s="169">
        <f>ROUND(I139*H139,2)</f>
        <v>0</v>
      </c>
      <c r="K139" s="166"/>
      <c r="L139" s="36"/>
      <c r="M139" s="170" t="s">
        <v>16</v>
      </c>
      <c r="N139" s="171" t="s">
        <v>34</v>
      </c>
      <c r="O139" s="172">
        <v>12.093</v>
      </c>
      <c r="P139" s="172">
        <f>O139*H139</f>
        <v>43.534800000000004</v>
      </c>
      <c r="Q139" s="172">
        <v>2.3955299999999999</v>
      </c>
      <c r="R139" s="172">
        <f>Q139*H139</f>
        <v>8.6239080000000001</v>
      </c>
      <c r="S139" s="172">
        <v>0</v>
      </c>
      <c r="T139" s="173">
        <f>S139*H139</f>
        <v>0</v>
      </c>
      <c r="U139" s="31"/>
      <c r="V139" s="31"/>
      <c r="W139" s="31"/>
      <c r="X139" s="31"/>
      <c r="Y139" s="31"/>
      <c r="Z139" s="31"/>
      <c r="AA139" s="31"/>
      <c r="AB139" s="31"/>
      <c r="AC139" s="31"/>
      <c r="AD139" s="31"/>
      <c r="AE139" s="31"/>
      <c r="AR139" s="174" t="s">
        <v>110</v>
      </c>
      <c r="AT139" s="174" t="s">
        <v>106</v>
      </c>
      <c r="AU139" s="174" t="s">
        <v>70</v>
      </c>
      <c r="AY139" s="17" t="s">
        <v>104</v>
      </c>
      <c r="BE139" s="175">
        <f>IF(N139="základní",J139,0)</f>
        <v>0</v>
      </c>
      <c r="BF139" s="175">
        <f>IF(N139="snížená",J139,0)</f>
        <v>0</v>
      </c>
      <c r="BG139" s="175">
        <f>IF(N139="zákl. přenesená",J139,0)</f>
        <v>0</v>
      </c>
      <c r="BH139" s="175">
        <f>IF(N139="sníž. přenesená",J139,0)</f>
        <v>0</v>
      </c>
      <c r="BI139" s="175">
        <f>IF(N139="nulová",J139,0)</f>
        <v>0</v>
      </c>
      <c r="BJ139" s="17" t="s">
        <v>68</v>
      </c>
      <c r="BK139" s="175">
        <f>ROUND(I139*H139,2)</f>
        <v>0</v>
      </c>
      <c r="BL139" s="17" t="s">
        <v>110</v>
      </c>
      <c r="BM139" s="174" t="s">
        <v>204</v>
      </c>
    </row>
    <row r="140" spans="1:65" s="2" customFormat="1" ht="19.5">
      <c r="A140" s="31"/>
      <c r="B140" s="32"/>
      <c r="C140" s="33"/>
      <c r="D140" s="176" t="s">
        <v>112</v>
      </c>
      <c r="E140" s="33"/>
      <c r="F140" s="177" t="s">
        <v>205</v>
      </c>
      <c r="G140" s="33"/>
      <c r="H140" s="33"/>
      <c r="I140" s="33"/>
      <c r="J140" s="33"/>
      <c r="K140" s="33"/>
      <c r="L140" s="36"/>
      <c r="M140" s="178"/>
      <c r="N140" s="179"/>
      <c r="O140" s="61"/>
      <c r="P140" s="61"/>
      <c r="Q140" s="61"/>
      <c r="R140" s="61"/>
      <c r="S140" s="61"/>
      <c r="T140" s="62"/>
      <c r="U140" s="31"/>
      <c r="V140" s="31"/>
      <c r="W140" s="31"/>
      <c r="X140" s="31"/>
      <c r="Y140" s="31"/>
      <c r="Z140" s="31"/>
      <c r="AA140" s="31"/>
      <c r="AB140" s="31"/>
      <c r="AC140" s="31"/>
      <c r="AD140" s="31"/>
      <c r="AE140" s="31"/>
      <c r="AT140" s="17" t="s">
        <v>112</v>
      </c>
      <c r="AU140" s="17" t="s">
        <v>70</v>
      </c>
    </row>
    <row r="141" spans="1:65" s="12" customFormat="1" ht="22.9" customHeight="1">
      <c r="B141" s="149"/>
      <c r="C141" s="150"/>
      <c r="D141" s="151" t="s">
        <v>62</v>
      </c>
      <c r="E141" s="162" t="s">
        <v>133</v>
      </c>
      <c r="F141" s="162" t="s">
        <v>206</v>
      </c>
      <c r="G141" s="150"/>
      <c r="H141" s="150"/>
      <c r="I141" s="150"/>
      <c r="J141" s="163">
        <f>BK141</f>
        <v>0</v>
      </c>
      <c r="K141" s="150"/>
      <c r="L141" s="154"/>
      <c r="M141" s="155"/>
      <c r="N141" s="156"/>
      <c r="O141" s="156"/>
      <c r="P141" s="157">
        <f>SUM(P142:P156)</f>
        <v>41.575999999999993</v>
      </c>
      <c r="Q141" s="156"/>
      <c r="R141" s="157">
        <f>SUM(R142:R156)</f>
        <v>118.39985</v>
      </c>
      <c r="S141" s="156"/>
      <c r="T141" s="158">
        <f>SUM(T142:T156)</f>
        <v>0</v>
      </c>
      <c r="AR141" s="159" t="s">
        <v>68</v>
      </c>
      <c r="AT141" s="160" t="s">
        <v>62</v>
      </c>
      <c r="AU141" s="160" t="s">
        <v>68</v>
      </c>
      <c r="AY141" s="159" t="s">
        <v>104</v>
      </c>
      <c r="BK141" s="161">
        <f>SUM(BK142:BK156)</f>
        <v>0</v>
      </c>
    </row>
    <row r="142" spans="1:65" s="2" customFormat="1" ht="16.5" customHeight="1">
      <c r="A142" s="31"/>
      <c r="B142" s="32"/>
      <c r="C142" s="164" t="s">
        <v>207</v>
      </c>
      <c r="D142" s="164" t="s">
        <v>106</v>
      </c>
      <c r="E142" s="165" t="s">
        <v>208</v>
      </c>
      <c r="F142" s="166" t="s">
        <v>209</v>
      </c>
      <c r="G142" s="167" t="s">
        <v>109</v>
      </c>
      <c r="H142" s="168">
        <v>122</v>
      </c>
      <c r="I142" s="169"/>
      <c r="J142" s="169">
        <f>ROUND(I142*H142,2)</f>
        <v>0</v>
      </c>
      <c r="K142" s="166"/>
      <c r="L142" s="36"/>
      <c r="M142" s="170" t="s">
        <v>16</v>
      </c>
      <c r="N142" s="171" t="s">
        <v>34</v>
      </c>
      <c r="O142" s="172">
        <v>2.5999999999999999E-2</v>
      </c>
      <c r="P142" s="172">
        <f>O142*H142</f>
        <v>3.1719999999999997</v>
      </c>
      <c r="Q142" s="172">
        <v>0.34499999999999997</v>
      </c>
      <c r="R142" s="172">
        <f>Q142*H142</f>
        <v>42.089999999999996</v>
      </c>
      <c r="S142" s="172">
        <v>0</v>
      </c>
      <c r="T142" s="173">
        <f>S142*H142</f>
        <v>0</v>
      </c>
      <c r="U142" s="31"/>
      <c r="V142" s="31"/>
      <c r="W142" s="31"/>
      <c r="X142" s="31"/>
      <c r="Y142" s="31"/>
      <c r="Z142" s="31"/>
      <c r="AA142" s="31"/>
      <c r="AB142" s="31"/>
      <c r="AC142" s="31"/>
      <c r="AD142" s="31"/>
      <c r="AE142" s="31"/>
      <c r="AR142" s="174" t="s">
        <v>110</v>
      </c>
      <c r="AT142" s="174" t="s">
        <v>106</v>
      </c>
      <c r="AU142" s="174" t="s">
        <v>70</v>
      </c>
      <c r="AY142" s="17" t="s">
        <v>104</v>
      </c>
      <c r="BE142" s="175">
        <f>IF(N142="základní",J142,0)</f>
        <v>0</v>
      </c>
      <c r="BF142" s="175">
        <f>IF(N142="snížená",J142,0)</f>
        <v>0</v>
      </c>
      <c r="BG142" s="175">
        <f>IF(N142="zákl. přenesená",J142,0)</f>
        <v>0</v>
      </c>
      <c r="BH142" s="175">
        <f>IF(N142="sníž. přenesená",J142,0)</f>
        <v>0</v>
      </c>
      <c r="BI142" s="175">
        <f>IF(N142="nulová",J142,0)</f>
        <v>0</v>
      </c>
      <c r="BJ142" s="17" t="s">
        <v>68</v>
      </c>
      <c r="BK142" s="175">
        <f>ROUND(I142*H142,2)</f>
        <v>0</v>
      </c>
      <c r="BL142" s="17" t="s">
        <v>110</v>
      </c>
      <c r="BM142" s="174" t="s">
        <v>210</v>
      </c>
    </row>
    <row r="143" spans="1:65" s="2" customFormat="1">
      <c r="A143" s="31"/>
      <c r="B143" s="32"/>
      <c r="C143" s="33"/>
      <c r="D143" s="176" t="s">
        <v>112</v>
      </c>
      <c r="E143" s="33"/>
      <c r="F143" s="177" t="s">
        <v>211</v>
      </c>
      <c r="G143" s="33"/>
      <c r="H143" s="33"/>
      <c r="I143" s="33"/>
      <c r="J143" s="33"/>
      <c r="K143" s="33"/>
      <c r="L143" s="36"/>
      <c r="M143" s="178"/>
      <c r="N143" s="179"/>
      <c r="O143" s="61"/>
      <c r="P143" s="61"/>
      <c r="Q143" s="61"/>
      <c r="R143" s="61"/>
      <c r="S143" s="61"/>
      <c r="T143" s="62"/>
      <c r="U143" s="31"/>
      <c r="V143" s="31"/>
      <c r="W143" s="31"/>
      <c r="X143" s="31"/>
      <c r="Y143" s="31"/>
      <c r="Z143" s="31"/>
      <c r="AA143" s="31"/>
      <c r="AB143" s="31"/>
      <c r="AC143" s="31"/>
      <c r="AD143" s="31"/>
      <c r="AE143" s="31"/>
      <c r="AT143" s="17" t="s">
        <v>112</v>
      </c>
      <c r="AU143" s="17" t="s">
        <v>70</v>
      </c>
    </row>
    <row r="144" spans="1:65" s="2" customFormat="1" ht="16.5" customHeight="1">
      <c r="A144" s="31"/>
      <c r="B144" s="32"/>
      <c r="C144" s="164" t="s">
        <v>212</v>
      </c>
      <c r="D144" s="164" t="s">
        <v>106</v>
      </c>
      <c r="E144" s="165" t="s">
        <v>213</v>
      </c>
      <c r="F144" s="166" t="s">
        <v>214</v>
      </c>
      <c r="G144" s="167" t="s">
        <v>109</v>
      </c>
      <c r="H144" s="168">
        <v>122</v>
      </c>
      <c r="I144" s="169"/>
      <c r="J144" s="169">
        <f>ROUND(I144*H144,2)</f>
        <v>0</v>
      </c>
      <c r="K144" s="166"/>
      <c r="L144" s="36"/>
      <c r="M144" s="170" t="s">
        <v>16</v>
      </c>
      <c r="N144" s="171" t="s">
        <v>34</v>
      </c>
      <c r="O144" s="172">
        <v>2.5000000000000001E-2</v>
      </c>
      <c r="P144" s="172">
        <f>O144*H144</f>
        <v>3.0500000000000003</v>
      </c>
      <c r="Q144" s="172">
        <v>0.27600000000000002</v>
      </c>
      <c r="R144" s="172">
        <f>Q144*H144</f>
        <v>33.672000000000004</v>
      </c>
      <c r="S144" s="172">
        <v>0</v>
      </c>
      <c r="T144" s="173">
        <f>S144*H144</f>
        <v>0</v>
      </c>
      <c r="U144" s="31"/>
      <c r="V144" s="31"/>
      <c r="W144" s="31"/>
      <c r="X144" s="31"/>
      <c r="Y144" s="31"/>
      <c r="Z144" s="31"/>
      <c r="AA144" s="31"/>
      <c r="AB144" s="31"/>
      <c r="AC144" s="31"/>
      <c r="AD144" s="31"/>
      <c r="AE144" s="31"/>
      <c r="AR144" s="174" t="s">
        <v>110</v>
      </c>
      <c r="AT144" s="174" t="s">
        <v>106</v>
      </c>
      <c r="AU144" s="174" t="s">
        <v>70</v>
      </c>
      <c r="AY144" s="17" t="s">
        <v>104</v>
      </c>
      <c r="BE144" s="175">
        <f>IF(N144="základní",J144,0)</f>
        <v>0</v>
      </c>
      <c r="BF144" s="175">
        <f>IF(N144="snížená",J144,0)</f>
        <v>0</v>
      </c>
      <c r="BG144" s="175">
        <f>IF(N144="zákl. přenesená",J144,0)</f>
        <v>0</v>
      </c>
      <c r="BH144" s="175">
        <f>IF(N144="sníž. přenesená",J144,0)</f>
        <v>0</v>
      </c>
      <c r="BI144" s="175">
        <f>IF(N144="nulová",J144,0)</f>
        <v>0</v>
      </c>
      <c r="BJ144" s="17" t="s">
        <v>68</v>
      </c>
      <c r="BK144" s="175">
        <f>ROUND(I144*H144,2)</f>
        <v>0</v>
      </c>
      <c r="BL144" s="17" t="s">
        <v>110</v>
      </c>
      <c r="BM144" s="174" t="s">
        <v>215</v>
      </c>
    </row>
    <row r="145" spans="1:65" s="2" customFormat="1">
      <c r="A145" s="31"/>
      <c r="B145" s="32"/>
      <c r="C145" s="33"/>
      <c r="D145" s="176" t="s">
        <v>112</v>
      </c>
      <c r="E145" s="33"/>
      <c r="F145" s="177" t="s">
        <v>216</v>
      </c>
      <c r="G145" s="33"/>
      <c r="H145" s="33"/>
      <c r="I145" s="33"/>
      <c r="J145" s="33"/>
      <c r="K145" s="33"/>
      <c r="L145" s="36"/>
      <c r="M145" s="178"/>
      <c r="N145" s="179"/>
      <c r="O145" s="61"/>
      <c r="P145" s="61"/>
      <c r="Q145" s="61"/>
      <c r="R145" s="61"/>
      <c r="S145" s="61"/>
      <c r="T145" s="62"/>
      <c r="U145" s="31"/>
      <c r="V145" s="31"/>
      <c r="W145" s="31"/>
      <c r="X145" s="31"/>
      <c r="Y145" s="31"/>
      <c r="Z145" s="31"/>
      <c r="AA145" s="31"/>
      <c r="AB145" s="31"/>
      <c r="AC145" s="31"/>
      <c r="AD145" s="31"/>
      <c r="AE145" s="31"/>
      <c r="AT145" s="17" t="s">
        <v>112</v>
      </c>
      <c r="AU145" s="17" t="s">
        <v>70</v>
      </c>
    </row>
    <row r="146" spans="1:65" s="2" customFormat="1" ht="16.5" customHeight="1">
      <c r="A146" s="31"/>
      <c r="B146" s="32"/>
      <c r="C146" s="164" t="s">
        <v>217</v>
      </c>
      <c r="D146" s="164" t="s">
        <v>106</v>
      </c>
      <c r="E146" s="165" t="s">
        <v>218</v>
      </c>
      <c r="F146" s="166" t="s">
        <v>219</v>
      </c>
      <c r="G146" s="167" t="s">
        <v>109</v>
      </c>
      <c r="H146" s="168">
        <v>122</v>
      </c>
      <c r="I146" s="169"/>
      <c r="J146" s="169">
        <f>ROUND(I146*H146,2)</f>
        <v>0</v>
      </c>
      <c r="K146" s="166"/>
      <c r="L146" s="36"/>
      <c r="M146" s="170" t="s">
        <v>16</v>
      </c>
      <c r="N146" s="171" t="s">
        <v>34</v>
      </c>
      <c r="O146" s="172">
        <v>5.6000000000000001E-2</v>
      </c>
      <c r="P146" s="172">
        <f>O146*H146</f>
        <v>6.8319999999999999</v>
      </c>
      <c r="Q146" s="172">
        <v>0.15826000000000001</v>
      </c>
      <c r="R146" s="172">
        <f>Q146*H146</f>
        <v>19.30772</v>
      </c>
      <c r="S146" s="172">
        <v>0</v>
      </c>
      <c r="T146" s="173">
        <f>S146*H146</f>
        <v>0</v>
      </c>
      <c r="U146" s="31"/>
      <c r="V146" s="31"/>
      <c r="W146" s="31"/>
      <c r="X146" s="31"/>
      <c r="Y146" s="31"/>
      <c r="Z146" s="31"/>
      <c r="AA146" s="31"/>
      <c r="AB146" s="31"/>
      <c r="AC146" s="31"/>
      <c r="AD146" s="31"/>
      <c r="AE146" s="31"/>
      <c r="AR146" s="174" t="s">
        <v>110</v>
      </c>
      <c r="AT146" s="174" t="s">
        <v>106</v>
      </c>
      <c r="AU146" s="174" t="s">
        <v>70</v>
      </c>
      <c r="AY146" s="17" t="s">
        <v>104</v>
      </c>
      <c r="BE146" s="175">
        <f>IF(N146="základní",J146,0)</f>
        <v>0</v>
      </c>
      <c r="BF146" s="175">
        <f>IF(N146="snížená",J146,0)</f>
        <v>0</v>
      </c>
      <c r="BG146" s="175">
        <f>IF(N146="zákl. přenesená",J146,0)</f>
        <v>0</v>
      </c>
      <c r="BH146" s="175">
        <f>IF(N146="sníž. přenesená",J146,0)</f>
        <v>0</v>
      </c>
      <c r="BI146" s="175">
        <f>IF(N146="nulová",J146,0)</f>
        <v>0</v>
      </c>
      <c r="BJ146" s="17" t="s">
        <v>68</v>
      </c>
      <c r="BK146" s="175">
        <f>ROUND(I146*H146,2)</f>
        <v>0</v>
      </c>
      <c r="BL146" s="17" t="s">
        <v>110</v>
      </c>
      <c r="BM146" s="174" t="s">
        <v>220</v>
      </c>
    </row>
    <row r="147" spans="1:65" s="2" customFormat="1" ht="19.5">
      <c r="A147" s="31"/>
      <c r="B147" s="32"/>
      <c r="C147" s="33"/>
      <c r="D147" s="176" t="s">
        <v>112</v>
      </c>
      <c r="E147" s="33"/>
      <c r="F147" s="177" t="s">
        <v>221</v>
      </c>
      <c r="G147" s="33"/>
      <c r="H147" s="33"/>
      <c r="I147" s="33"/>
      <c r="J147" s="33"/>
      <c r="K147" s="33"/>
      <c r="L147" s="36"/>
      <c r="M147" s="178"/>
      <c r="N147" s="179"/>
      <c r="O147" s="61"/>
      <c r="P147" s="61"/>
      <c r="Q147" s="61"/>
      <c r="R147" s="61"/>
      <c r="S147" s="61"/>
      <c r="T147" s="62"/>
      <c r="U147" s="31"/>
      <c r="V147" s="31"/>
      <c r="W147" s="31"/>
      <c r="X147" s="31"/>
      <c r="Y147" s="31"/>
      <c r="Z147" s="31"/>
      <c r="AA147" s="31"/>
      <c r="AB147" s="31"/>
      <c r="AC147" s="31"/>
      <c r="AD147" s="31"/>
      <c r="AE147" s="31"/>
      <c r="AT147" s="17" t="s">
        <v>112</v>
      </c>
      <c r="AU147" s="17" t="s">
        <v>70</v>
      </c>
    </row>
    <row r="148" spans="1:65" s="2" customFormat="1" ht="48.75">
      <c r="A148" s="31"/>
      <c r="B148" s="32"/>
      <c r="C148" s="33"/>
      <c r="D148" s="176" t="s">
        <v>114</v>
      </c>
      <c r="E148" s="33"/>
      <c r="F148" s="180" t="s">
        <v>222</v>
      </c>
      <c r="G148" s="33"/>
      <c r="H148" s="33"/>
      <c r="I148" s="33"/>
      <c r="J148" s="33"/>
      <c r="K148" s="33"/>
      <c r="L148" s="36"/>
      <c r="M148" s="178"/>
      <c r="N148" s="179"/>
      <c r="O148" s="61"/>
      <c r="P148" s="61"/>
      <c r="Q148" s="61"/>
      <c r="R148" s="61"/>
      <c r="S148" s="61"/>
      <c r="T148" s="62"/>
      <c r="U148" s="31"/>
      <c r="V148" s="31"/>
      <c r="W148" s="31"/>
      <c r="X148" s="31"/>
      <c r="Y148" s="31"/>
      <c r="Z148" s="31"/>
      <c r="AA148" s="31"/>
      <c r="AB148" s="31"/>
      <c r="AC148" s="31"/>
      <c r="AD148" s="31"/>
      <c r="AE148" s="31"/>
      <c r="AT148" s="17" t="s">
        <v>114</v>
      </c>
      <c r="AU148" s="17" t="s">
        <v>70</v>
      </c>
    </row>
    <row r="149" spans="1:65" s="2" customFormat="1" ht="16.5" customHeight="1">
      <c r="A149" s="31"/>
      <c r="B149" s="32"/>
      <c r="C149" s="164" t="s">
        <v>223</v>
      </c>
      <c r="D149" s="164" t="s">
        <v>106</v>
      </c>
      <c r="E149" s="165" t="s">
        <v>224</v>
      </c>
      <c r="F149" s="166" t="s">
        <v>225</v>
      </c>
      <c r="G149" s="167" t="s">
        <v>109</v>
      </c>
      <c r="H149" s="168">
        <v>122</v>
      </c>
      <c r="I149" s="169"/>
      <c r="J149" s="169">
        <f>ROUND(I149*H149,2)</f>
        <v>0</v>
      </c>
      <c r="K149" s="166"/>
      <c r="L149" s="36"/>
      <c r="M149" s="170" t="s">
        <v>16</v>
      </c>
      <c r="N149" s="171" t="s">
        <v>34</v>
      </c>
      <c r="O149" s="172">
        <v>7.0999999999999994E-2</v>
      </c>
      <c r="P149" s="172">
        <f>O149*H149</f>
        <v>8.661999999999999</v>
      </c>
      <c r="Q149" s="172">
        <v>0.12966</v>
      </c>
      <c r="R149" s="172">
        <f>Q149*H149</f>
        <v>15.818519999999999</v>
      </c>
      <c r="S149" s="172">
        <v>0</v>
      </c>
      <c r="T149" s="173">
        <f>S149*H149</f>
        <v>0</v>
      </c>
      <c r="U149" s="31"/>
      <c r="V149" s="31"/>
      <c r="W149" s="31"/>
      <c r="X149" s="31"/>
      <c r="Y149" s="31"/>
      <c r="Z149" s="31"/>
      <c r="AA149" s="31"/>
      <c r="AB149" s="31"/>
      <c r="AC149" s="31"/>
      <c r="AD149" s="31"/>
      <c r="AE149" s="31"/>
      <c r="AR149" s="174" t="s">
        <v>110</v>
      </c>
      <c r="AT149" s="174" t="s">
        <v>106</v>
      </c>
      <c r="AU149" s="174" t="s">
        <v>70</v>
      </c>
      <c r="AY149" s="17" t="s">
        <v>104</v>
      </c>
      <c r="BE149" s="175">
        <f>IF(N149="základní",J149,0)</f>
        <v>0</v>
      </c>
      <c r="BF149" s="175">
        <f>IF(N149="snížená",J149,0)</f>
        <v>0</v>
      </c>
      <c r="BG149" s="175">
        <f>IF(N149="zákl. přenesená",J149,0)</f>
        <v>0</v>
      </c>
      <c r="BH149" s="175">
        <f>IF(N149="sníž. přenesená",J149,0)</f>
        <v>0</v>
      </c>
      <c r="BI149" s="175">
        <f>IF(N149="nulová",J149,0)</f>
        <v>0</v>
      </c>
      <c r="BJ149" s="17" t="s">
        <v>68</v>
      </c>
      <c r="BK149" s="175">
        <f>ROUND(I149*H149,2)</f>
        <v>0</v>
      </c>
      <c r="BL149" s="17" t="s">
        <v>110</v>
      </c>
      <c r="BM149" s="174" t="s">
        <v>226</v>
      </c>
    </row>
    <row r="150" spans="1:65" s="2" customFormat="1" ht="19.5">
      <c r="A150" s="31"/>
      <c r="B150" s="32"/>
      <c r="C150" s="33"/>
      <c r="D150" s="176" t="s">
        <v>112</v>
      </c>
      <c r="E150" s="33"/>
      <c r="F150" s="177" t="s">
        <v>227</v>
      </c>
      <c r="G150" s="33"/>
      <c r="H150" s="33"/>
      <c r="I150" s="33"/>
      <c r="J150" s="33"/>
      <c r="K150" s="33"/>
      <c r="L150" s="36"/>
      <c r="M150" s="178"/>
      <c r="N150" s="179"/>
      <c r="O150" s="61"/>
      <c r="P150" s="61"/>
      <c r="Q150" s="61"/>
      <c r="R150" s="61"/>
      <c r="S150" s="61"/>
      <c r="T150" s="62"/>
      <c r="U150" s="31"/>
      <c r="V150" s="31"/>
      <c r="W150" s="31"/>
      <c r="X150" s="31"/>
      <c r="Y150" s="31"/>
      <c r="Z150" s="31"/>
      <c r="AA150" s="31"/>
      <c r="AB150" s="31"/>
      <c r="AC150" s="31"/>
      <c r="AD150" s="31"/>
      <c r="AE150" s="31"/>
      <c r="AT150" s="17" t="s">
        <v>112</v>
      </c>
      <c r="AU150" s="17" t="s">
        <v>70</v>
      </c>
    </row>
    <row r="151" spans="1:65" s="2" customFormat="1" ht="29.25">
      <c r="A151" s="31"/>
      <c r="B151" s="32"/>
      <c r="C151" s="33"/>
      <c r="D151" s="176" t="s">
        <v>114</v>
      </c>
      <c r="E151" s="33"/>
      <c r="F151" s="180" t="s">
        <v>228</v>
      </c>
      <c r="G151" s="33"/>
      <c r="H151" s="33"/>
      <c r="I151" s="33"/>
      <c r="J151" s="33"/>
      <c r="K151" s="33"/>
      <c r="L151" s="36"/>
      <c r="M151" s="178"/>
      <c r="N151" s="179"/>
      <c r="O151" s="61"/>
      <c r="P151" s="61"/>
      <c r="Q151" s="61"/>
      <c r="R151" s="61"/>
      <c r="S151" s="61"/>
      <c r="T151" s="62"/>
      <c r="U151" s="31"/>
      <c r="V151" s="31"/>
      <c r="W151" s="31"/>
      <c r="X151" s="31"/>
      <c r="Y151" s="31"/>
      <c r="Z151" s="31"/>
      <c r="AA151" s="31"/>
      <c r="AB151" s="31"/>
      <c r="AC151" s="31"/>
      <c r="AD151" s="31"/>
      <c r="AE151" s="31"/>
      <c r="AT151" s="17" t="s">
        <v>114</v>
      </c>
      <c r="AU151" s="17" t="s">
        <v>70</v>
      </c>
    </row>
    <row r="152" spans="1:65" s="2" customFormat="1" ht="16.5" customHeight="1">
      <c r="A152" s="31"/>
      <c r="B152" s="32"/>
      <c r="C152" s="164" t="s">
        <v>7</v>
      </c>
      <c r="D152" s="164" t="s">
        <v>106</v>
      </c>
      <c r="E152" s="165" t="s">
        <v>229</v>
      </c>
      <c r="F152" s="166" t="s">
        <v>230</v>
      </c>
      <c r="G152" s="167" t="s">
        <v>109</v>
      </c>
      <c r="H152" s="168">
        <v>15</v>
      </c>
      <c r="I152" s="169"/>
      <c r="J152" s="169">
        <f>ROUND(I152*H152,2)</f>
        <v>0</v>
      </c>
      <c r="K152" s="166"/>
      <c r="L152" s="36"/>
      <c r="M152" s="170" t="s">
        <v>16</v>
      </c>
      <c r="N152" s="171" t="s">
        <v>34</v>
      </c>
      <c r="O152" s="172">
        <v>1.3240000000000001</v>
      </c>
      <c r="P152" s="172">
        <f>O152*H152</f>
        <v>19.86</v>
      </c>
      <c r="Q152" s="172">
        <v>0.50077400000000005</v>
      </c>
      <c r="R152" s="172">
        <f>Q152*H152</f>
        <v>7.511610000000001</v>
      </c>
      <c r="S152" s="172">
        <v>0</v>
      </c>
      <c r="T152" s="173">
        <f>S152*H152</f>
        <v>0</v>
      </c>
      <c r="U152" s="31"/>
      <c r="V152" s="31"/>
      <c r="W152" s="31"/>
      <c r="X152" s="31"/>
      <c r="Y152" s="31"/>
      <c r="Z152" s="31"/>
      <c r="AA152" s="31"/>
      <c r="AB152" s="31"/>
      <c r="AC152" s="31"/>
      <c r="AD152" s="31"/>
      <c r="AE152" s="31"/>
      <c r="AR152" s="174" t="s">
        <v>110</v>
      </c>
      <c r="AT152" s="174" t="s">
        <v>106</v>
      </c>
      <c r="AU152" s="174" t="s">
        <v>70</v>
      </c>
      <c r="AY152" s="17" t="s">
        <v>104</v>
      </c>
      <c r="BE152" s="175">
        <f>IF(N152="základní",J152,0)</f>
        <v>0</v>
      </c>
      <c r="BF152" s="175">
        <f>IF(N152="snížená",J152,0)</f>
        <v>0</v>
      </c>
      <c r="BG152" s="175">
        <f>IF(N152="zákl. přenesená",J152,0)</f>
        <v>0</v>
      </c>
      <c r="BH152" s="175">
        <f>IF(N152="sníž. přenesená",J152,0)</f>
        <v>0</v>
      </c>
      <c r="BI152" s="175">
        <f>IF(N152="nulová",J152,0)</f>
        <v>0</v>
      </c>
      <c r="BJ152" s="17" t="s">
        <v>68</v>
      </c>
      <c r="BK152" s="175">
        <f>ROUND(I152*H152,2)</f>
        <v>0</v>
      </c>
      <c r="BL152" s="17" t="s">
        <v>110</v>
      </c>
      <c r="BM152" s="174" t="s">
        <v>231</v>
      </c>
    </row>
    <row r="153" spans="1:65" s="2" customFormat="1">
      <c r="A153" s="31"/>
      <c r="B153" s="32"/>
      <c r="C153" s="33"/>
      <c r="D153" s="176" t="s">
        <v>112</v>
      </c>
      <c r="E153" s="33"/>
      <c r="F153" s="177" t="s">
        <v>232</v>
      </c>
      <c r="G153" s="33"/>
      <c r="H153" s="33"/>
      <c r="I153" s="33"/>
      <c r="J153" s="33"/>
      <c r="K153" s="33"/>
      <c r="L153" s="36"/>
      <c r="M153" s="178"/>
      <c r="N153" s="179"/>
      <c r="O153" s="61"/>
      <c r="P153" s="61"/>
      <c r="Q153" s="61"/>
      <c r="R153" s="61"/>
      <c r="S153" s="61"/>
      <c r="T153" s="62"/>
      <c r="U153" s="31"/>
      <c r="V153" s="31"/>
      <c r="W153" s="31"/>
      <c r="X153" s="31"/>
      <c r="Y153" s="31"/>
      <c r="Z153" s="31"/>
      <c r="AA153" s="31"/>
      <c r="AB153" s="31"/>
      <c r="AC153" s="31"/>
      <c r="AD153" s="31"/>
      <c r="AE153" s="31"/>
      <c r="AT153" s="17" t="s">
        <v>112</v>
      </c>
      <c r="AU153" s="17" t="s">
        <v>70</v>
      </c>
    </row>
    <row r="154" spans="1:65" s="2" customFormat="1" ht="48.75">
      <c r="A154" s="31"/>
      <c r="B154" s="32"/>
      <c r="C154" s="33"/>
      <c r="D154" s="176" t="s">
        <v>114</v>
      </c>
      <c r="E154" s="33"/>
      <c r="F154" s="180" t="s">
        <v>233</v>
      </c>
      <c r="G154" s="33"/>
      <c r="H154" s="33"/>
      <c r="I154" s="33"/>
      <c r="J154" s="33"/>
      <c r="K154" s="33"/>
      <c r="L154" s="36"/>
      <c r="M154" s="178"/>
      <c r="N154" s="179"/>
      <c r="O154" s="61"/>
      <c r="P154" s="61"/>
      <c r="Q154" s="61"/>
      <c r="R154" s="61"/>
      <c r="S154" s="61"/>
      <c r="T154" s="62"/>
      <c r="U154" s="31"/>
      <c r="V154" s="31"/>
      <c r="W154" s="31"/>
      <c r="X154" s="31"/>
      <c r="Y154" s="31"/>
      <c r="Z154" s="31"/>
      <c r="AA154" s="31"/>
      <c r="AB154" s="31"/>
      <c r="AC154" s="31"/>
      <c r="AD154" s="31"/>
      <c r="AE154" s="31"/>
      <c r="AT154" s="17" t="s">
        <v>114</v>
      </c>
      <c r="AU154" s="17" t="s">
        <v>70</v>
      </c>
    </row>
    <row r="155" spans="1:65" s="13" customFormat="1">
      <c r="B155" s="190"/>
      <c r="C155" s="191"/>
      <c r="D155" s="176" t="s">
        <v>140</v>
      </c>
      <c r="E155" s="192" t="s">
        <v>16</v>
      </c>
      <c r="F155" s="193" t="s">
        <v>234</v>
      </c>
      <c r="G155" s="191"/>
      <c r="H155" s="194">
        <v>15</v>
      </c>
      <c r="I155" s="191"/>
      <c r="J155" s="191"/>
      <c r="K155" s="191"/>
      <c r="L155" s="195"/>
      <c r="M155" s="196"/>
      <c r="N155" s="197"/>
      <c r="O155" s="197"/>
      <c r="P155" s="197"/>
      <c r="Q155" s="197"/>
      <c r="R155" s="197"/>
      <c r="S155" s="197"/>
      <c r="T155" s="198"/>
      <c r="AT155" s="199" t="s">
        <v>140</v>
      </c>
      <c r="AU155" s="199" t="s">
        <v>70</v>
      </c>
      <c r="AV155" s="13" t="s">
        <v>70</v>
      </c>
      <c r="AW155" s="13" t="s">
        <v>26</v>
      </c>
      <c r="AX155" s="13" t="s">
        <v>63</v>
      </c>
      <c r="AY155" s="199" t="s">
        <v>104</v>
      </c>
    </row>
    <row r="156" spans="1:65" s="14" customFormat="1">
      <c r="B156" s="200"/>
      <c r="C156" s="201"/>
      <c r="D156" s="176" t="s">
        <v>140</v>
      </c>
      <c r="E156" s="202" t="s">
        <v>16</v>
      </c>
      <c r="F156" s="203" t="s">
        <v>142</v>
      </c>
      <c r="G156" s="201"/>
      <c r="H156" s="204">
        <v>15</v>
      </c>
      <c r="I156" s="201"/>
      <c r="J156" s="201"/>
      <c r="K156" s="201"/>
      <c r="L156" s="205"/>
      <c r="M156" s="206"/>
      <c r="N156" s="207"/>
      <c r="O156" s="207"/>
      <c r="P156" s="207"/>
      <c r="Q156" s="207"/>
      <c r="R156" s="207"/>
      <c r="S156" s="207"/>
      <c r="T156" s="208"/>
      <c r="AT156" s="209" t="s">
        <v>140</v>
      </c>
      <c r="AU156" s="209" t="s">
        <v>70</v>
      </c>
      <c r="AV156" s="14" t="s">
        <v>110</v>
      </c>
      <c r="AW156" s="14" t="s">
        <v>26</v>
      </c>
      <c r="AX156" s="14" t="s">
        <v>68</v>
      </c>
      <c r="AY156" s="209" t="s">
        <v>104</v>
      </c>
    </row>
    <row r="157" spans="1:65" s="12" customFormat="1" ht="22.9" customHeight="1">
      <c r="B157" s="149"/>
      <c r="C157" s="150"/>
      <c r="D157" s="151" t="s">
        <v>62</v>
      </c>
      <c r="E157" s="162" t="s">
        <v>144</v>
      </c>
      <c r="F157" s="162" t="s">
        <v>235</v>
      </c>
      <c r="G157" s="150"/>
      <c r="H157" s="150"/>
      <c r="I157" s="150"/>
      <c r="J157" s="163">
        <f>BK157</f>
        <v>0</v>
      </c>
      <c r="K157" s="150"/>
      <c r="L157" s="154"/>
      <c r="M157" s="155"/>
      <c r="N157" s="156"/>
      <c r="O157" s="156"/>
      <c r="P157" s="157">
        <f>SUM(P158:P159)</f>
        <v>90.014400000000009</v>
      </c>
      <c r="Q157" s="156"/>
      <c r="R157" s="157">
        <f>SUM(R158:R159)</f>
        <v>3.2421600000000002</v>
      </c>
      <c r="S157" s="156"/>
      <c r="T157" s="158">
        <f>SUM(T158:T159)</f>
        <v>0</v>
      </c>
      <c r="AR157" s="159" t="s">
        <v>68</v>
      </c>
      <c r="AT157" s="160" t="s">
        <v>62</v>
      </c>
      <c r="AU157" s="160" t="s">
        <v>68</v>
      </c>
      <c r="AY157" s="159" t="s">
        <v>104</v>
      </c>
      <c r="BK157" s="161">
        <f>SUM(BK158:BK159)</f>
        <v>0</v>
      </c>
    </row>
    <row r="158" spans="1:65" s="2" customFormat="1" ht="16.5" customHeight="1">
      <c r="A158" s="31"/>
      <c r="B158" s="32"/>
      <c r="C158" s="164" t="s">
        <v>236</v>
      </c>
      <c r="D158" s="164" t="s">
        <v>106</v>
      </c>
      <c r="E158" s="165" t="s">
        <v>237</v>
      </c>
      <c r="F158" s="166" t="s">
        <v>238</v>
      </c>
      <c r="G158" s="167" t="s">
        <v>109</v>
      </c>
      <c r="H158" s="168">
        <v>68.400000000000006</v>
      </c>
      <c r="I158" s="169"/>
      <c r="J158" s="169">
        <f>ROUND(I158*H158,2)</f>
        <v>0</v>
      </c>
      <c r="K158" s="166"/>
      <c r="L158" s="36"/>
      <c r="M158" s="170" t="s">
        <v>16</v>
      </c>
      <c r="N158" s="171" t="s">
        <v>34</v>
      </c>
      <c r="O158" s="172">
        <v>1.3160000000000001</v>
      </c>
      <c r="P158" s="172">
        <f>O158*H158</f>
        <v>90.014400000000009</v>
      </c>
      <c r="Q158" s="172">
        <v>4.7399999999999998E-2</v>
      </c>
      <c r="R158" s="172">
        <f>Q158*H158</f>
        <v>3.2421600000000002</v>
      </c>
      <c r="S158" s="172">
        <v>0</v>
      </c>
      <c r="T158" s="173">
        <f>S158*H158</f>
        <v>0</v>
      </c>
      <c r="U158" s="31"/>
      <c r="V158" s="31"/>
      <c r="W158" s="31"/>
      <c r="X158" s="31"/>
      <c r="Y158" s="31"/>
      <c r="Z158" s="31"/>
      <c r="AA158" s="31"/>
      <c r="AB158" s="31"/>
      <c r="AC158" s="31"/>
      <c r="AD158" s="31"/>
      <c r="AE158" s="31"/>
      <c r="AR158" s="174" t="s">
        <v>110</v>
      </c>
      <c r="AT158" s="174" t="s">
        <v>106</v>
      </c>
      <c r="AU158" s="174" t="s">
        <v>70</v>
      </c>
      <c r="AY158" s="17" t="s">
        <v>104</v>
      </c>
      <c r="BE158" s="175">
        <f>IF(N158="základní",J158,0)</f>
        <v>0</v>
      </c>
      <c r="BF158" s="175">
        <f>IF(N158="snížená",J158,0)</f>
        <v>0</v>
      </c>
      <c r="BG158" s="175">
        <f>IF(N158="zákl. přenesená",J158,0)</f>
        <v>0</v>
      </c>
      <c r="BH158" s="175">
        <f>IF(N158="sníž. přenesená",J158,0)</f>
        <v>0</v>
      </c>
      <c r="BI158" s="175">
        <f>IF(N158="nulová",J158,0)</f>
        <v>0</v>
      </c>
      <c r="BJ158" s="17" t="s">
        <v>68</v>
      </c>
      <c r="BK158" s="175">
        <f>ROUND(I158*H158,2)</f>
        <v>0</v>
      </c>
      <c r="BL158" s="17" t="s">
        <v>110</v>
      </c>
      <c r="BM158" s="174" t="s">
        <v>239</v>
      </c>
    </row>
    <row r="159" spans="1:65" s="2" customFormat="1">
      <c r="A159" s="31"/>
      <c r="B159" s="32"/>
      <c r="C159" s="33"/>
      <c r="D159" s="176" t="s">
        <v>112</v>
      </c>
      <c r="E159" s="33"/>
      <c r="F159" s="177" t="s">
        <v>240</v>
      </c>
      <c r="G159" s="33"/>
      <c r="H159" s="33"/>
      <c r="I159" s="33"/>
      <c r="J159" s="33"/>
      <c r="K159" s="33"/>
      <c r="L159" s="36"/>
      <c r="M159" s="178"/>
      <c r="N159" s="179"/>
      <c r="O159" s="61"/>
      <c r="P159" s="61"/>
      <c r="Q159" s="61"/>
      <c r="R159" s="61"/>
      <c r="S159" s="61"/>
      <c r="T159" s="62"/>
      <c r="U159" s="31"/>
      <c r="V159" s="31"/>
      <c r="W159" s="31"/>
      <c r="X159" s="31"/>
      <c r="Y159" s="31"/>
      <c r="Z159" s="31"/>
      <c r="AA159" s="31"/>
      <c r="AB159" s="31"/>
      <c r="AC159" s="31"/>
      <c r="AD159" s="31"/>
      <c r="AE159" s="31"/>
      <c r="AT159" s="17" t="s">
        <v>112</v>
      </c>
      <c r="AU159" s="17" t="s">
        <v>70</v>
      </c>
    </row>
    <row r="160" spans="1:65" s="12" customFormat="1" ht="22.9" customHeight="1">
      <c r="B160" s="149"/>
      <c r="C160" s="150"/>
      <c r="D160" s="151" t="s">
        <v>62</v>
      </c>
      <c r="E160" s="162" t="s">
        <v>160</v>
      </c>
      <c r="F160" s="162" t="s">
        <v>241</v>
      </c>
      <c r="G160" s="150"/>
      <c r="H160" s="150"/>
      <c r="I160" s="150"/>
      <c r="J160" s="163">
        <f>BK160</f>
        <v>0</v>
      </c>
      <c r="K160" s="150"/>
      <c r="L160" s="154"/>
      <c r="M160" s="155"/>
      <c r="N160" s="156"/>
      <c r="O160" s="156"/>
      <c r="P160" s="157">
        <f>SUM(P161:P187)</f>
        <v>250.4616</v>
      </c>
      <c r="Q160" s="156"/>
      <c r="R160" s="157">
        <f>SUM(R161:R187)</f>
        <v>7.33567312</v>
      </c>
      <c r="S160" s="156"/>
      <c r="T160" s="158">
        <f>SUM(T161:T187)</f>
        <v>41.7988</v>
      </c>
      <c r="AR160" s="159" t="s">
        <v>68</v>
      </c>
      <c r="AT160" s="160" t="s">
        <v>62</v>
      </c>
      <c r="AU160" s="160" t="s">
        <v>68</v>
      </c>
      <c r="AY160" s="159" t="s">
        <v>104</v>
      </c>
      <c r="BK160" s="161">
        <f>SUM(BK161:BK187)</f>
        <v>0</v>
      </c>
    </row>
    <row r="161" spans="1:65" s="2" customFormat="1" ht="16.5" customHeight="1">
      <c r="A161" s="31"/>
      <c r="B161" s="32"/>
      <c r="C161" s="164" t="s">
        <v>242</v>
      </c>
      <c r="D161" s="164" t="s">
        <v>106</v>
      </c>
      <c r="E161" s="165" t="s">
        <v>243</v>
      </c>
      <c r="F161" s="166" t="s">
        <v>244</v>
      </c>
      <c r="G161" s="167" t="s">
        <v>109</v>
      </c>
      <c r="H161" s="168">
        <v>54</v>
      </c>
      <c r="I161" s="169"/>
      <c r="J161" s="169">
        <f>ROUND(I161*H161,2)</f>
        <v>0</v>
      </c>
      <c r="K161" s="166"/>
      <c r="L161" s="36"/>
      <c r="M161" s="170" t="s">
        <v>16</v>
      </c>
      <c r="N161" s="171" t="s">
        <v>34</v>
      </c>
      <c r="O161" s="172">
        <v>0.23</v>
      </c>
      <c r="P161" s="172">
        <f>O161*H161</f>
        <v>12.42</v>
      </c>
      <c r="Q161" s="172">
        <v>6.3000000000000003E-4</v>
      </c>
      <c r="R161" s="172">
        <f>Q161*H161</f>
        <v>3.4020000000000002E-2</v>
      </c>
      <c r="S161" s="172">
        <v>0</v>
      </c>
      <c r="T161" s="173">
        <f>S161*H161</f>
        <v>0</v>
      </c>
      <c r="U161" s="31"/>
      <c r="V161" s="31"/>
      <c r="W161" s="31"/>
      <c r="X161" s="31"/>
      <c r="Y161" s="31"/>
      <c r="Z161" s="31"/>
      <c r="AA161" s="31"/>
      <c r="AB161" s="31"/>
      <c r="AC161" s="31"/>
      <c r="AD161" s="31"/>
      <c r="AE161" s="31"/>
      <c r="AR161" s="174" t="s">
        <v>110</v>
      </c>
      <c r="AT161" s="174" t="s">
        <v>106</v>
      </c>
      <c r="AU161" s="174" t="s">
        <v>70</v>
      </c>
      <c r="AY161" s="17" t="s">
        <v>104</v>
      </c>
      <c r="BE161" s="175">
        <f>IF(N161="základní",J161,0)</f>
        <v>0</v>
      </c>
      <c r="BF161" s="175">
        <f>IF(N161="snížená",J161,0)</f>
        <v>0</v>
      </c>
      <c r="BG161" s="175">
        <f>IF(N161="zákl. přenesená",J161,0)</f>
        <v>0</v>
      </c>
      <c r="BH161" s="175">
        <f>IF(N161="sníž. přenesená",J161,0)</f>
        <v>0</v>
      </c>
      <c r="BI161" s="175">
        <f>IF(N161="nulová",J161,0)</f>
        <v>0</v>
      </c>
      <c r="BJ161" s="17" t="s">
        <v>68</v>
      </c>
      <c r="BK161" s="175">
        <f>ROUND(I161*H161,2)</f>
        <v>0</v>
      </c>
      <c r="BL161" s="17" t="s">
        <v>110</v>
      </c>
      <c r="BM161" s="174" t="s">
        <v>245</v>
      </c>
    </row>
    <row r="162" spans="1:65" s="2" customFormat="1">
      <c r="A162" s="31"/>
      <c r="B162" s="32"/>
      <c r="C162" s="33"/>
      <c r="D162" s="176" t="s">
        <v>112</v>
      </c>
      <c r="E162" s="33"/>
      <c r="F162" s="177" t="s">
        <v>246</v>
      </c>
      <c r="G162" s="33"/>
      <c r="H162" s="33"/>
      <c r="I162" s="33"/>
      <c r="J162" s="33"/>
      <c r="K162" s="33"/>
      <c r="L162" s="36"/>
      <c r="M162" s="178"/>
      <c r="N162" s="179"/>
      <c r="O162" s="61"/>
      <c r="P162" s="61"/>
      <c r="Q162" s="61"/>
      <c r="R162" s="61"/>
      <c r="S162" s="61"/>
      <c r="T162" s="62"/>
      <c r="U162" s="31"/>
      <c r="V162" s="31"/>
      <c r="W162" s="31"/>
      <c r="X162" s="31"/>
      <c r="Y162" s="31"/>
      <c r="Z162" s="31"/>
      <c r="AA162" s="31"/>
      <c r="AB162" s="31"/>
      <c r="AC162" s="31"/>
      <c r="AD162" s="31"/>
      <c r="AE162" s="31"/>
      <c r="AT162" s="17" t="s">
        <v>112</v>
      </c>
      <c r="AU162" s="17" t="s">
        <v>70</v>
      </c>
    </row>
    <row r="163" spans="1:65" s="2" customFormat="1" ht="58.5">
      <c r="A163" s="31"/>
      <c r="B163" s="32"/>
      <c r="C163" s="33"/>
      <c r="D163" s="176" t="s">
        <v>114</v>
      </c>
      <c r="E163" s="33"/>
      <c r="F163" s="180" t="s">
        <v>247</v>
      </c>
      <c r="G163" s="33"/>
      <c r="H163" s="33"/>
      <c r="I163" s="33"/>
      <c r="J163" s="33"/>
      <c r="K163" s="33"/>
      <c r="L163" s="36"/>
      <c r="M163" s="178"/>
      <c r="N163" s="179"/>
      <c r="O163" s="61"/>
      <c r="P163" s="61"/>
      <c r="Q163" s="61"/>
      <c r="R163" s="61"/>
      <c r="S163" s="61"/>
      <c r="T163" s="62"/>
      <c r="U163" s="31"/>
      <c r="V163" s="31"/>
      <c r="W163" s="31"/>
      <c r="X163" s="31"/>
      <c r="Y163" s="31"/>
      <c r="Z163" s="31"/>
      <c r="AA163" s="31"/>
      <c r="AB163" s="31"/>
      <c r="AC163" s="31"/>
      <c r="AD163" s="31"/>
      <c r="AE163" s="31"/>
      <c r="AT163" s="17" t="s">
        <v>114</v>
      </c>
      <c r="AU163" s="17" t="s">
        <v>70</v>
      </c>
    </row>
    <row r="164" spans="1:65" s="2" customFormat="1" ht="16.5" customHeight="1">
      <c r="A164" s="31"/>
      <c r="B164" s="32"/>
      <c r="C164" s="164" t="s">
        <v>248</v>
      </c>
      <c r="D164" s="164" t="s">
        <v>106</v>
      </c>
      <c r="E164" s="165" t="s">
        <v>249</v>
      </c>
      <c r="F164" s="166" t="s">
        <v>250</v>
      </c>
      <c r="G164" s="167" t="s">
        <v>251</v>
      </c>
      <c r="H164" s="168">
        <v>8</v>
      </c>
      <c r="I164" s="169"/>
      <c r="J164" s="169">
        <f>ROUND(I164*H164,2)</f>
        <v>0</v>
      </c>
      <c r="K164" s="166"/>
      <c r="L164" s="36"/>
      <c r="M164" s="170" t="s">
        <v>16</v>
      </c>
      <c r="N164" s="171" t="s">
        <v>34</v>
      </c>
      <c r="O164" s="172">
        <v>0.82</v>
      </c>
      <c r="P164" s="172">
        <f>O164*H164</f>
        <v>6.56</v>
      </c>
      <c r="Q164" s="172">
        <v>1.87207E-3</v>
      </c>
      <c r="R164" s="172">
        <f>Q164*H164</f>
        <v>1.497656E-2</v>
      </c>
      <c r="S164" s="172">
        <v>0</v>
      </c>
      <c r="T164" s="173">
        <f>S164*H164</f>
        <v>0</v>
      </c>
      <c r="U164" s="31"/>
      <c r="V164" s="31"/>
      <c r="W164" s="31"/>
      <c r="X164" s="31"/>
      <c r="Y164" s="31"/>
      <c r="Z164" s="31"/>
      <c r="AA164" s="31"/>
      <c r="AB164" s="31"/>
      <c r="AC164" s="31"/>
      <c r="AD164" s="31"/>
      <c r="AE164" s="31"/>
      <c r="AR164" s="174" t="s">
        <v>110</v>
      </c>
      <c r="AT164" s="174" t="s">
        <v>106</v>
      </c>
      <c r="AU164" s="174" t="s">
        <v>70</v>
      </c>
      <c r="AY164" s="17" t="s">
        <v>104</v>
      </c>
      <c r="BE164" s="175">
        <f>IF(N164="základní",J164,0)</f>
        <v>0</v>
      </c>
      <c r="BF164" s="175">
        <f>IF(N164="snížená",J164,0)</f>
        <v>0</v>
      </c>
      <c r="BG164" s="175">
        <f>IF(N164="zákl. přenesená",J164,0)</f>
        <v>0</v>
      </c>
      <c r="BH164" s="175">
        <f>IF(N164="sníž. přenesená",J164,0)</f>
        <v>0</v>
      </c>
      <c r="BI164" s="175">
        <f>IF(N164="nulová",J164,0)</f>
        <v>0</v>
      </c>
      <c r="BJ164" s="17" t="s">
        <v>68</v>
      </c>
      <c r="BK164" s="175">
        <f>ROUND(I164*H164,2)</f>
        <v>0</v>
      </c>
      <c r="BL164" s="17" t="s">
        <v>110</v>
      </c>
      <c r="BM164" s="174" t="s">
        <v>252</v>
      </c>
    </row>
    <row r="165" spans="1:65" s="2" customFormat="1">
      <c r="A165" s="31"/>
      <c r="B165" s="32"/>
      <c r="C165" s="33"/>
      <c r="D165" s="176" t="s">
        <v>112</v>
      </c>
      <c r="E165" s="33"/>
      <c r="F165" s="177" t="s">
        <v>253</v>
      </c>
      <c r="G165" s="33"/>
      <c r="H165" s="33"/>
      <c r="I165" s="33"/>
      <c r="J165" s="33"/>
      <c r="K165" s="33"/>
      <c r="L165" s="36"/>
      <c r="M165" s="178"/>
      <c r="N165" s="179"/>
      <c r="O165" s="61"/>
      <c r="P165" s="61"/>
      <c r="Q165" s="61"/>
      <c r="R165" s="61"/>
      <c r="S165" s="61"/>
      <c r="T165" s="62"/>
      <c r="U165" s="31"/>
      <c r="V165" s="31"/>
      <c r="W165" s="31"/>
      <c r="X165" s="31"/>
      <c r="Y165" s="31"/>
      <c r="Z165" s="31"/>
      <c r="AA165" s="31"/>
      <c r="AB165" s="31"/>
      <c r="AC165" s="31"/>
      <c r="AD165" s="31"/>
      <c r="AE165" s="31"/>
      <c r="AT165" s="17" t="s">
        <v>112</v>
      </c>
      <c r="AU165" s="17" t="s">
        <v>70</v>
      </c>
    </row>
    <row r="166" spans="1:65" s="2" customFormat="1" ht="156">
      <c r="A166" s="31"/>
      <c r="B166" s="32"/>
      <c r="C166" s="33"/>
      <c r="D166" s="176" t="s">
        <v>114</v>
      </c>
      <c r="E166" s="33"/>
      <c r="F166" s="180" t="s">
        <v>254</v>
      </c>
      <c r="G166" s="33"/>
      <c r="H166" s="33"/>
      <c r="I166" s="33"/>
      <c r="J166" s="33"/>
      <c r="K166" s="33"/>
      <c r="L166" s="36"/>
      <c r="M166" s="178"/>
      <c r="N166" s="179"/>
      <c r="O166" s="61"/>
      <c r="P166" s="61"/>
      <c r="Q166" s="61"/>
      <c r="R166" s="61"/>
      <c r="S166" s="61"/>
      <c r="T166" s="62"/>
      <c r="U166" s="31"/>
      <c r="V166" s="31"/>
      <c r="W166" s="31"/>
      <c r="X166" s="31"/>
      <c r="Y166" s="31"/>
      <c r="Z166" s="31"/>
      <c r="AA166" s="31"/>
      <c r="AB166" s="31"/>
      <c r="AC166" s="31"/>
      <c r="AD166" s="31"/>
      <c r="AE166" s="31"/>
      <c r="AT166" s="17" t="s">
        <v>114</v>
      </c>
      <c r="AU166" s="17" t="s">
        <v>70</v>
      </c>
    </row>
    <row r="167" spans="1:65" s="2" customFormat="1" ht="16.5" customHeight="1">
      <c r="A167" s="31"/>
      <c r="B167" s="32"/>
      <c r="C167" s="164" t="s">
        <v>255</v>
      </c>
      <c r="D167" s="164" t="s">
        <v>106</v>
      </c>
      <c r="E167" s="165" t="s">
        <v>256</v>
      </c>
      <c r="F167" s="166" t="s">
        <v>257</v>
      </c>
      <c r="G167" s="167" t="s">
        <v>109</v>
      </c>
      <c r="H167" s="168">
        <v>425</v>
      </c>
      <c r="I167" s="169"/>
      <c r="J167" s="169">
        <f>ROUND(I167*H167,2)</f>
        <v>0</v>
      </c>
      <c r="K167" s="166"/>
      <c r="L167" s="36"/>
      <c r="M167" s="170" t="s">
        <v>16</v>
      </c>
      <c r="N167" s="171" t="s">
        <v>34</v>
      </c>
      <c r="O167" s="172">
        <v>0.16200000000000001</v>
      </c>
      <c r="P167" s="172">
        <f>O167*H167</f>
        <v>68.850000000000009</v>
      </c>
      <c r="Q167" s="172">
        <v>0</v>
      </c>
      <c r="R167" s="172">
        <f>Q167*H167</f>
        <v>0</v>
      </c>
      <c r="S167" s="172">
        <v>0</v>
      </c>
      <c r="T167" s="173">
        <f>S167*H167</f>
        <v>0</v>
      </c>
      <c r="U167" s="31"/>
      <c r="V167" s="31"/>
      <c r="W167" s="31"/>
      <c r="X167" s="31"/>
      <c r="Y167" s="31"/>
      <c r="Z167" s="31"/>
      <c r="AA167" s="31"/>
      <c r="AB167" s="31"/>
      <c r="AC167" s="31"/>
      <c r="AD167" s="31"/>
      <c r="AE167" s="31"/>
      <c r="AR167" s="174" t="s">
        <v>110</v>
      </c>
      <c r="AT167" s="174" t="s">
        <v>106</v>
      </c>
      <c r="AU167" s="174" t="s">
        <v>70</v>
      </c>
      <c r="AY167" s="17" t="s">
        <v>104</v>
      </c>
      <c r="BE167" s="175">
        <f>IF(N167="základní",J167,0)</f>
        <v>0</v>
      </c>
      <c r="BF167" s="175">
        <f>IF(N167="snížená",J167,0)</f>
        <v>0</v>
      </c>
      <c r="BG167" s="175">
        <f>IF(N167="zákl. přenesená",J167,0)</f>
        <v>0</v>
      </c>
      <c r="BH167" s="175">
        <f>IF(N167="sníž. přenesená",J167,0)</f>
        <v>0</v>
      </c>
      <c r="BI167" s="175">
        <f>IF(N167="nulová",J167,0)</f>
        <v>0</v>
      </c>
      <c r="BJ167" s="17" t="s">
        <v>68</v>
      </c>
      <c r="BK167" s="175">
        <f>ROUND(I167*H167,2)</f>
        <v>0</v>
      </c>
      <c r="BL167" s="17" t="s">
        <v>110</v>
      </c>
      <c r="BM167" s="174" t="s">
        <v>258</v>
      </c>
    </row>
    <row r="168" spans="1:65" s="2" customFormat="1" ht="19.5">
      <c r="A168" s="31"/>
      <c r="B168" s="32"/>
      <c r="C168" s="33"/>
      <c r="D168" s="176" t="s">
        <v>112</v>
      </c>
      <c r="E168" s="33"/>
      <c r="F168" s="177" t="s">
        <v>259</v>
      </c>
      <c r="G168" s="33"/>
      <c r="H168" s="33"/>
      <c r="I168" s="33"/>
      <c r="J168" s="33"/>
      <c r="K168" s="33"/>
      <c r="L168" s="36"/>
      <c r="M168" s="178"/>
      <c r="N168" s="179"/>
      <c r="O168" s="61"/>
      <c r="P168" s="61"/>
      <c r="Q168" s="61"/>
      <c r="R168" s="61"/>
      <c r="S168" s="61"/>
      <c r="T168" s="62"/>
      <c r="U168" s="31"/>
      <c r="V168" s="31"/>
      <c r="W168" s="31"/>
      <c r="X168" s="31"/>
      <c r="Y168" s="31"/>
      <c r="Z168" s="31"/>
      <c r="AA168" s="31"/>
      <c r="AB168" s="31"/>
      <c r="AC168" s="31"/>
      <c r="AD168" s="31"/>
      <c r="AE168" s="31"/>
      <c r="AT168" s="17" t="s">
        <v>112</v>
      </c>
      <c r="AU168" s="17" t="s">
        <v>70</v>
      </c>
    </row>
    <row r="169" spans="1:65" s="2" customFormat="1" ht="58.5">
      <c r="A169" s="31"/>
      <c r="B169" s="32"/>
      <c r="C169" s="33"/>
      <c r="D169" s="176" t="s">
        <v>114</v>
      </c>
      <c r="E169" s="33"/>
      <c r="F169" s="180" t="s">
        <v>260</v>
      </c>
      <c r="G169" s="33"/>
      <c r="H169" s="33"/>
      <c r="I169" s="33"/>
      <c r="J169" s="33"/>
      <c r="K169" s="33"/>
      <c r="L169" s="36"/>
      <c r="M169" s="178"/>
      <c r="N169" s="179"/>
      <c r="O169" s="61"/>
      <c r="P169" s="61"/>
      <c r="Q169" s="61"/>
      <c r="R169" s="61"/>
      <c r="S169" s="61"/>
      <c r="T169" s="62"/>
      <c r="U169" s="31"/>
      <c r="V169" s="31"/>
      <c r="W169" s="31"/>
      <c r="X169" s="31"/>
      <c r="Y169" s="31"/>
      <c r="Z169" s="31"/>
      <c r="AA169" s="31"/>
      <c r="AB169" s="31"/>
      <c r="AC169" s="31"/>
      <c r="AD169" s="31"/>
      <c r="AE169" s="31"/>
      <c r="AT169" s="17" t="s">
        <v>114</v>
      </c>
      <c r="AU169" s="17" t="s">
        <v>70</v>
      </c>
    </row>
    <row r="170" spans="1:65" s="2" customFormat="1" ht="16.5" customHeight="1">
      <c r="A170" s="31"/>
      <c r="B170" s="32"/>
      <c r="C170" s="164" t="s">
        <v>261</v>
      </c>
      <c r="D170" s="164" t="s">
        <v>106</v>
      </c>
      <c r="E170" s="165" t="s">
        <v>262</v>
      </c>
      <c r="F170" s="166" t="s">
        <v>263</v>
      </c>
      <c r="G170" s="167" t="s">
        <v>109</v>
      </c>
      <c r="H170" s="168">
        <v>8500</v>
      </c>
      <c r="I170" s="169"/>
      <c r="J170" s="169">
        <f>ROUND(I170*H170,2)</f>
        <v>0</v>
      </c>
      <c r="K170" s="166"/>
      <c r="L170" s="36"/>
      <c r="M170" s="170" t="s">
        <v>16</v>
      </c>
      <c r="N170" s="171" t="s">
        <v>34</v>
      </c>
      <c r="O170" s="172">
        <v>0</v>
      </c>
      <c r="P170" s="172">
        <f>O170*H170</f>
        <v>0</v>
      </c>
      <c r="Q170" s="172">
        <v>0</v>
      </c>
      <c r="R170" s="172">
        <f>Q170*H170</f>
        <v>0</v>
      </c>
      <c r="S170" s="172">
        <v>0</v>
      </c>
      <c r="T170" s="173">
        <f>S170*H170</f>
        <v>0</v>
      </c>
      <c r="U170" s="31"/>
      <c r="V170" s="31"/>
      <c r="W170" s="31"/>
      <c r="X170" s="31"/>
      <c r="Y170" s="31"/>
      <c r="Z170" s="31"/>
      <c r="AA170" s="31"/>
      <c r="AB170" s="31"/>
      <c r="AC170" s="31"/>
      <c r="AD170" s="31"/>
      <c r="AE170" s="31"/>
      <c r="AR170" s="174" t="s">
        <v>110</v>
      </c>
      <c r="AT170" s="174" t="s">
        <v>106</v>
      </c>
      <c r="AU170" s="174" t="s">
        <v>70</v>
      </c>
      <c r="AY170" s="17" t="s">
        <v>104</v>
      </c>
      <c r="BE170" s="175">
        <f>IF(N170="základní",J170,0)</f>
        <v>0</v>
      </c>
      <c r="BF170" s="175">
        <f>IF(N170="snížená",J170,0)</f>
        <v>0</v>
      </c>
      <c r="BG170" s="175">
        <f>IF(N170="zákl. přenesená",J170,0)</f>
        <v>0</v>
      </c>
      <c r="BH170" s="175">
        <f>IF(N170="sníž. přenesená",J170,0)</f>
        <v>0</v>
      </c>
      <c r="BI170" s="175">
        <f>IF(N170="nulová",J170,0)</f>
        <v>0</v>
      </c>
      <c r="BJ170" s="17" t="s">
        <v>68</v>
      </c>
      <c r="BK170" s="175">
        <f>ROUND(I170*H170,2)</f>
        <v>0</v>
      </c>
      <c r="BL170" s="17" t="s">
        <v>110</v>
      </c>
      <c r="BM170" s="174" t="s">
        <v>264</v>
      </c>
    </row>
    <row r="171" spans="1:65" s="2" customFormat="1" ht="19.5">
      <c r="A171" s="31"/>
      <c r="B171" s="32"/>
      <c r="C171" s="33"/>
      <c r="D171" s="176" t="s">
        <v>112</v>
      </c>
      <c r="E171" s="33"/>
      <c r="F171" s="177" t="s">
        <v>265</v>
      </c>
      <c r="G171" s="33"/>
      <c r="H171" s="33"/>
      <c r="I171" s="33"/>
      <c r="J171" s="33"/>
      <c r="K171" s="33"/>
      <c r="L171" s="36"/>
      <c r="M171" s="178"/>
      <c r="N171" s="179"/>
      <c r="O171" s="61"/>
      <c r="P171" s="61"/>
      <c r="Q171" s="61"/>
      <c r="R171" s="61"/>
      <c r="S171" s="61"/>
      <c r="T171" s="62"/>
      <c r="U171" s="31"/>
      <c r="V171" s="31"/>
      <c r="W171" s="31"/>
      <c r="X171" s="31"/>
      <c r="Y171" s="31"/>
      <c r="Z171" s="31"/>
      <c r="AA171" s="31"/>
      <c r="AB171" s="31"/>
      <c r="AC171" s="31"/>
      <c r="AD171" s="31"/>
      <c r="AE171" s="31"/>
      <c r="AT171" s="17" t="s">
        <v>112</v>
      </c>
      <c r="AU171" s="17" t="s">
        <v>70</v>
      </c>
    </row>
    <row r="172" spans="1:65" s="2" customFormat="1" ht="58.5">
      <c r="A172" s="31"/>
      <c r="B172" s="32"/>
      <c r="C172" s="33"/>
      <c r="D172" s="176" t="s">
        <v>114</v>
      </c>
      <c r="E172" s="33"/>
      <c r="F172" s="180" t="s">
        <v>260</v>
      </c>
      <c r="G172" s="33"/>
      <c r="H172" s="33"/>
      <c r="I172" s="33"/>
      <c r="J172" s="33"/>
      <c r="K172" s="33"/>
      <c r="L172" s="36"/>
      <c r="M172" s="178"/>
      <c r="N172" s="179"/>
      <c r="O172" s="61"/>
      <c r="P172" s="61"/>
      <c r="Q172" s="61"/>
      <c r="R172" s="61"/>
      <c r="S172" s="61"/>
      <c r="T172" s="62"/>
      <c r="U172" s="31"/>
      <c r="V172" s="31"/>
      <c r="W172" s="31"/>
      <c r="X172" s="31"/>
      <c r="Y172" s="31"/>
      <c r="Z172" s="31"/>
      <c r="AA172" s="31"/>
      <c r="AB172" s="31"/>
      <c r="AC172" s="31"/>
      <c r="AD172" s="31"/>
      <c r="AE172" s="31"/>
      <c r="AT172" s="17" t="s">
        <v>114</v>
      </c>
      <c r="AU172" s="17" t="s">
        <v>70</v>
      </c>
    </row>
    <row r="173" spans="1:65" s="13" customFormat="1">
      <c r="B173" s="190"/>
      <c r="C173" s="191"/>
      <c r="D173" s="176" t="s">
        <v>140</v>
      </c>
      <c r="E173" s="191"/>
      <c r="F173" s="193" t="s">
        <v>266</v>
      </c>
      <c r="G173" s="191"/>
      <c r="H173" s="194">
        <v>8500</v>
      </c>
      <c r="I173" s="191"/>
      <c r="J173" s="191"/>
      <c r="K173" s="191"/>
      <c r="L173" s="195"/>
      <c r="M173" s="196"/>
      <c r="N173" s="197"/>
      <c r="O173" s="197"/>
      <c r="P173" s="197"/>
      <c r="Q173" s="197"/>
      <c r="R173" s="197"/>
      <c r="S173" s="197"/>
      <c r="T173" s="198"/>
      <c r="AT173" s="199" t="s">
        <v>140</v>
      </c>
      <c r="AU173" s="199" t="s">
        <v>70</v>
      </c>
      <c r="AV173" s="13" t="s">
        <v>70</v>
      </c>
      <c r="AW173" s="13" t="s">
        <v>4</v>
      </c>
      <c r="AX173" s="13" t="s">
        <v>68</v>
      </c>
      <c r="AY173" s="199" t="s">
        <v>104</v>
      </c>
    </row>
    <row r="174" spans="1:65" s="2" customFormat="1" ht="16.5" customHeight="1">
      <c r="A174" s="31"/>
      <c r="B174" s="32"/>
      <c r="C174" s="164" t="s">
        <v>267</v>
      </c>
      <c r="D174" s="164" t="s">
        <v>106</v>
      </c>
      <c r="E174" s="165" t="s">
        <v>268</v>
      </c>
      <c r="F174" s="166" t="s">
        <v>269</v>
      </c>
      <c r="G174" s="167" t="s">
        <v>109</v>
      </c>
      <c r="H174" s="168">
        <v>425</v>
      </c>
      <c r="I174" s="169"/>
      <c r="J174" s="169">
        <f>ROUND(I174*H174,2)</f>
        <v>0</v>
      </c>
      <c r="K174" s="166"/>
      <c r="L174" s="36"/>
      <c r="M174" s="170" t="s">
        <v>16</v>
      </c>
      <c r="N174" s="171" t="s">
        <v>34</v>
      </c>
      <c r="O174" s="172">
        <v>0.10199999999999999</v>
      </c>
      <c r="P174" s="172">
        <f>O174*H174</f>
        <v>43.349999999999994</v>
      </c>
      <c r="Q174" s="172">
        <v>0</v>
      </c>
      <c r="R174" s="172">
        <f>Q174*H174</f>
        <v>0</v>
      </c>
      <c r="S174" s="172">
        <v>0</v>
      </c>
      <c r="T174" s="173">
        <f>S174*H174</f>
        <v>0</v>
      </c>
      <c r="U174" s="31"/>
      <c r="V174" s="31"/>
      <c r="W174" s="31"/>
      <c r="X174" s="31"/>
      <c r="Y174" s="31"/>
      <c r="Z174" s="31"/>
      <c r="AA174" s="31"/>
      <c r="AB174" s="31"/>
      <c r="AC174" s="31"/>
      <c r="AD174" s="31"/>
      <c r="AE174" s="31"/>
      <c r="AR174" s="174" t="s">
        <v>110</v>
      </c>
      <c r="AT174" s="174" t="s">
        <v>106</v>
      </c>
      <c r="AU174" s="174" t="s">
        <v>70</v>
      </c>
      <c r="AY174" s="17" t="s">
        <v>104</v>
      </c>
      <c r="BE174" s="175">
        <f>IF(N174="základní",J174,0)</f>
        <v>0</v>
      </c>
      <c r="BF174" s="175">
        <f>IF(N174="snížená",J174,0)</f>
        <v>0</v>
      </c>
      <c r="BG174" s="175">
        <f>IF(N174="zákl. přenesená",J174,0)</f>
        <v>0</v>
      </c>
      <c r="BH174" s="175">
        <f>IF(N174="sníž. přenesená",J174,0)</f>
        <v>0</v>
      </c>
      <c r="BI174" s="175">
        <f>IF(N174="nulová",J174,0)</f>
        <v>0</v>
      </c>
      <c r="BJ174" s="17" t="s">
        <v>68</v>
      </c>
      <c r="BK174" s="175">
        <f>ROUND(I174*H174,2)</f>
        <v>0</v>
      </c>
      <c r="BL174" s="17" t="s">
        <v>110</v>
      </c>
      <c r="BM174" s="174" t="s">
        <v>270</v>
      </c>
    </row>
    <row r="175" spans="1:65" s="2" customFormat="1" ht="19.5">
      <c r="A175" s="31"/>
      <c r="B175" s="32"/>
      <c r="C175" s="33"/>
      <c r="D175" s="176" t="s">
        <v>112</v>
      </c>
      <c r="E175" s="33"/>
      <c r="F175" s="177" t="s">
        <v>271</v>
      </c>
      <c r="G175" s="33"/>
      <c r="H175" s="33"/>
      <c r="I175" s="33"/>
      <c r="J175" s="33"/>
      <c r="K175" s="33"/>
      <c r="L175" s="36"/>
      <c r="M175" s="178"/>
      <c r="N175" s="179"/>
      <c r="O175" s="61"/>
      <c r="P175" s="61"/>
      <c r="Q175" s="61"/>
      <c r="R175" s="61"/>
      <c r="S175" s="61"/>
      <c r="T175" s="62"/>
      <c r="U175" s="31"/>
      <c r="V175" s="31"/>
      <c r="W175" s="31"/>
      <c r="X175" s="31"/>
      <c r="Y175" s="31"/>
      <c r="Z175" s="31"/>
      <c r="AA175" s="31"/>
      <c r="AB175" s="31"/>
      <c r="AC175" s="31"/>
      <c r="AD175" s="31"/>
      <c r="AE175" s="31"/>
      <c r="AT175" s="17" t="s">
        <v>112</v>
      </c>
      <c r="AU175" s="17" t="s">
        <v>70</v>
      </c>
    </row>
    <row r="176" spans="1:65" s="2" customFormat="1" ht="29.25">
      <c r="A176" s="31"/>
      <c r="B176" s="32"/>
      <c r="C176" s="33"/>
      <c r="D176" s="176" t="s">
        <v>114</v>
      </c>
      <c r="E176" s="33"/>
      <c r="F176" s="180" t="s">
        <v>272</v>
      </c>
      <c r="G176" s="33"/>
      <c r="H176" s="33"/>
      <c r="I176" s="33"/>
      <c r="J176" s="33"/>
      <c r="K176" s="33"/>
      <c r="L176" s="36"/>
      <c r="M176" s="178"/>
      <c r="N176" s="179"/>
      <c r="O176" s="61"/>
      <c r="P176" s="61"/>
      <c r="Q176" s="61"/>
      <c r="R176" s="61"/>
      <c r="S176" s="61"/>
      <c r="T176" s="62"/>
      <c r="U176" s="31"/>
      <c r="V176" s="31"/>
      <c r="W176" s="31"/>
      <c r="X176" s="31"/>
      <c r="Y176" s="31"/>
      <c r="Z176" s="31"/>
      <c r="AA176" s="31"/>
      <c r="AB176" s="31"/>
      <c r="AC176" s="31"/>
      <c r="AD176" s="31"/>
      <c r="AE176" s="31"/>
      <c r="AT176" s="17" t="s">
        <v>114</v>
      </c>
      <c r="AU176" s="17" t="s">
        <v>70</v>
      </c>
    </row>
    <row r="177" spans="1:65" s="2" customFormat="1" ht="16.5" customHeight="1">
      <c r="A177" s="31"/>
      <c r="B177" s="32"/>
      <c r="C177" s="164" t="s">
        <v>273</v>
      </c>
      <c r="D177" s="164" t="s">
        <v>106</v>
      </c>
      <c r="E177" s="165" t="s">
        <v>274</v>
      </c>
      <c r="F177" s="166" t="s">
        <v>275</v>
      </c>
      <c r="G177" s="167" t="s">
        <v>109</v>
      </c>
      <c r="H177" s="168">
        <v>32.4</v>
      </c>
      <c r="I177" s="169"/>
      <c r="J177" s="169">
        <f>ROUND(I177*H177,2)</f>
        <v>0</v>
      </c>
      <c r="K177" s="166"/>
      <c r="L177" s="36"/>
      <c r="M177" s="170" t="s">
        <v>16</v>
      </c>
      <c r="N177" s="171" t="s">
        <v>34</v>
      </c>
      <c r="O177" s="172">
        <v>0.68400000000000005</v>
      </c>
      <c r="P177" s="172">
        <f>O177*H177</f>
        <v>22.1616</v>
      </c>
      <c r="Q177" s="172">
        <v>0</v>
      </c>
      <c r="R177" s="172">
        <f>Q177*H177</f>
        <v>0</v>
      </c>
      <c r="S177" s="172">
        <v>0.83699999999999997</v>
      </c>
      <c r="T177" s="173">
        <f>S177*H177</f>
        <v>27.118799999999997</v>
      </c>
      <c r="U177" s="31"/>
      <c r="V177" s="31"/>
      <c r="W177" s="31"/>
      <c r="X177" s="31"/>
      <c r="Y177" s="31"/>
      <c r="Z177" s="31"/>
      <c r="AA177" s="31"/>
      <c r="AB177" s="31"/>
      <c r="AC177" s="31"/>
      <c r="AD177" s="31"/>
      <c r="AE177" s="31"/>
      <c r="AR177" s="174" t="s">
        <v>110</v>
      </c>
      <c r="AT177" s="174" t="s">
        <v>106</v>
      </c>
      <c r="AU177" s="174" t="s">
        <v>70</v>
      </c>
      <c r="AY177" s="17" t="s">
        <v>104</v>
      </c>
      <c r="BE177" s="175">
        <f>IF(N177="základní",J177,0)</f>
        <v>0</v>
      </c>
      <c r="BF177" s="175">
        <f>IF(N177="snížená",J177,0)</f>
        <v>0</v>
      </c>
      <c r="BG177" s="175">
        <f>IF(N177="zákl. přenesená",J177,0)</f>
        <v>0</v>
      </c>
      <c r="BH177" s="175">
        <f>IF(N177="sníž. přenesená",J177,0)</f>
        <v>0</v>
      </c>
      <c r="BI177" s="175">
        <f>IF(N177="nulová",J177,0)</f>
        <v>0</v>
      </c>
      <c r="BJ177" s="17" t="s">
        <v>68</v>
      </c>
      <c r="BK177" s="175">
        <f>ROUND(I177*H177,2)</f>
        <v>0</v>
      </c>
      <c r="BL177" s="17" t="s">
        <v>110</v>
      </c>
      <c r="BM177" s="174" t="s">
        <v>276</v>
      </c>
    </row>
    <row r="178" spans="1:65" s="2" customFormat="1">
      <c r="A178" s="31"/>
      <c r="B178" s="32"/>
      <c r="C178" s="33"/>
      <c r="D178" s="176" t="s">
        <v>112</v>
      </c>
      <c r="E178" s="33"/>
      <c r="F178" s="177" t="s">
        <v>277</v>
      </c>
      <c r="G178" s="33"/>
      <c r="H178" s="33"/>
      <c r="I178" s="33"/>
      <c r="J178" s="33"/>
      <c r="K178" s="33"/>
      <c r="L178" s="36"/>
      <c r="M178" s="178"/>
      <c r="N178" s="179"/>
      <c r="O178" s="61"/>
      <c r="P178" s="61"/>
      <c r="Q178" s="61"/>
      <c r="R178" s="61"/>
      <c r="S178" s="61"/>
      <c r="T178" s="62"/>
      <c r="U178" s="31"/>
      <c r="V178" s="31"/>
      <c r="W178" s="31"/>
      <c r="X178" s="31"/>
      <c r="Y178" s="31"/>
      <c r="Z178" s="31"/>
      <c r="AA178" s="31"/>
      <c r="AB178" s="31"/>
      <c r="AC178" s="31"/>
      <c r="AD178" s="31"/>
      <c r="AE178" s="31"/>
      <c r="AT178" s="17" t="s">
        <v>112</v>
      </c>
      <c r="AU178" s="17" t="s">
        <v>70</v>
      </c>
    </row>
    <row r="179" spans="1:65" s="2" customFormat="1" ht="16.5" customHeight="1">
      <c r="A179" s="31"/>
      <c r="B179" s="32"/>
      <c r="C179" s="164" t="s">
        <v>278</v>
      </c>
      <c r="D179" s="164" t="s">
        <v>106</v>
      </c>
      <c r="E179" s="165" t="s">
        <v>279</v>
      </c>
      <c r="F179" s="166" t="s">
        <v>280</v>
      </c>
      <c r="G179" s="167" t="s">
        <v>129</v>
      </c>
      <c r="H179" s="168">
        <v>8</v>
      </c>
      <c r="I179" s="169"/>
      <c r="J179" s="169">
        <f>ROUND(I179*H179,2)</f>
        <v>0</v>
      </c>
      <c r="K179" s="166"/>
      <c r="L179" s="36"/>
      <c r="M179" s="170" t="s">
        <v>16</v>
      </c>
      <c r="N179" s="171" t="s">
        <v>34</v>
      </c>
      <c r="O179" s="172">
        <v>0.8</v>
      </c>
      <c r="P179" s="172">
        <f>O179*H179</f>
        <v>6.4</v>
      </c>
      <c r="Q179" s="172">
        <v>8.3456999999999997E-4</v>
      </c>
      <c r="R179" s="172">
        <f>Q179*H179</f>
        <v>6.6765599999999998E-3</v>
      </c>
      <c r="S179" s="172">
        <v>1.4999999999999999E-2</v>
      </c>
      <c r="T179" s="173">
        <f>S179*H179</f>
        <v>0.12</v>
      </c>
      <c r="U179" s="31"/>
      <c r="V179" s="31"/>
      <c r="W179" s="31"/>
      <c r="X179" s="31"/>
      <c r="Y179" s="31"/>
      <c r="Z179" s="31"/>
      <c r="AA179" s="31"/>
      <c r="AB179" s="31"/>
      <c r="AC179" s="31"/>
      <c r="AD179" s="31"/>
      <c r="AE179" s="31"/>
      <c r="AR179" s="174" t="s">
        <v>110</v>
      </c>
      <c r="AT179" s="174" t="s">
        <v>106</v>
      </c>
      <c r="AU179" s="174" t="s">
        <v>70</v>
      </c>
      <c r="AY179" s="17" t="s">
        <v>104</v>
      </c>
      <c r="BE179" s="175">
        <f>IF(N179="základní",J179,0)</f>
        <v>0</v>
      </c>
      <c r="BF179" s="175">
        <f>IF(N179="snížená",J179,0)</f>
        <v>0</v>
      </c>
      <c r="BG179" s="175">
        <f>IF(N179="zákl. přenesená",J179,0)</f>
        <v>0</v>
      </c>
      <c r="BH179" s="175">
        <f>IF(N179="sníž. přenesená",J179,0)</f>
        <v>0</v>
      </c>
      <c r="BI179" s="175">
        <f>IF(N179="nulová",J179,0)</f>
        <v>0</v>
      </c>
      <c r="BJ179" s="17" t="s">
        <v>68</v>
      </c>
      <c r="BK179" s="175">
        <f>ROUND(I179*H179,2)</f>
        <v>0</v>
      </c>
      <c r="BL179" s="17" t="s">
        <v>110</v>
      </c>
      <c r="BM179" s="174" t="s">
        <v>281</v>
      </c>
    </row>
    <row r="180" spans="1:65" s="2" customFormat="1" ht="19.5">
      <c r="A180" s="31"/>
      <c r="B180" s="32"/>
      <c r="C180" s="33"/>
      <c r="D180" s="176" t="s">
        <v>112</v>
      </c>
      <c r="E180" s="33"/>
      <c r="F180" s="177" t="s">
        <v>282</v>
      </c>
      <c r="G180" s="33"/>
      <c r="H180" s="33"/>
      <c r="I180" s="33"/>
      <c r="J180" s="33"/>
      <c r="K180" s="33"/>
      <c r="L180" s="36"/>
      <c r="M180" s="178"/>
      <c r="N180" s="179"/>
      <c r="O180" s="61"/>
      <c r="P180" s="61"/>
      <c r="Q180" s="61"/>
      <c r="R180" s="61"/>
      <c r="S180" s="61"/>
      <c r="T180" s="62"/>
      <c r="U180" s="31"/>
      <c r="V180" s="31"/>
      <c r="W180" s="31"/>
      <c r="X180" s="31"/>
      <c r="Y180" s="31"/>
      <c r="Z180" s="31"/>
      <c r="AA180" s="31"/>
      <c r="AB180" s="31"/>
      <c r="AC180" s="31"/>
      <c r="AD180" s="31"/>
      <c r="AE180" s="31"/>
      <c r="AT180" s="17" t="s">
        <v>112</v>
      </c>
      <c r="AU180" s="17" t="s">
        <v>70</v>
      </c>
    </row>
    <row r="181" spans="1:65" s="2" customFormat="1" ht="48.75">
      <c r="A181" s="31"/>
      <c r="B181" s="32"/>
      <c r="C181" s="33"/>
      <c r="D181" s="176" t="s">
        <v>114</v>
      </c>
      <c r="E181" s="33"/>
      <c r="F181" s="180" t="s">
        <v>283</v>
      </c>
      <c r="G181" s="33"/>
      <c r="H181" s="33"/>
      <c r="I181" s="33"/>
      <c r="J181" s="33"/>
      <c r="K181" s="33"/>
      <c r="L181" s="36"/>
      <c r="M181" s="178"/>
      <c r="N181" s="179"/>
      <c r="O181" s="61"/>
      <c r="P181" s="61"/>
      <c r="Q181" s="61"/>
      <c r="R181" s="61"/>
      <c r="S181" s="61"/>
      <c r="T181" s="62"/>
      <c r="U181" s="31"/>
      <c r="V181" s="31"/>
      <c r="W181" s="31"/>
      <c r="X181" s="31"/>
      <c r="Y181" s="31"/>
      <c r="Z181" s="31"/>
      <c r="AA181" s="31"/>
      <c r="AB181" s="31"/>
      <c r="AC181" s="31"/>
      <c r="AD181" s="31"/>
      <c r="AE181" s="31"/>
      <c r="AT181" s="17" t="s">
        <v>114</v>
      </c>
      <c r="AU181" s="17" t="s">
        <v>70</v>
      </c>
    </row>
    <row r="182" spans="1:65" s="2" customFormat="1" ht="16.5" customHeight="1">
      <c r="A182" s="31"/>
      <c r="B182" s="32"/>
      <c r="C182" s="164" t="s">
        <v>284</v>
      </c>
      <c r="D182" s="164" t="s">
        <v>106</v>
      </c>
      <c r="E182" s="165" t="s">
        <v>285</v>
      </c>
      <c r="F182" s="166" t="s">
        <v>286</v>
      </c>
      <c r="G182" s="167" t="s">
        <v>109</v>
      </c>
      <c r="H182" s="168">
        <v>112</v>
      </c>
      <c r="I182" s="169"/>
      <c r="J182" s="169">
        <f>ROUND(I182*H182,2)</f>
        <v>0</v>
      </c>
      <c r="K182" s="166"/>
      <c r="L182" s="36"/>
      <c r="M182" s="170" t="s">
        <v>16</v>
      </c>
      <c r="N182" s="171" t="s">
        <v>34</v>
      </c>
      <c r="O182" s="172">
        <v>0.53700000000000003</v>
      </c>
      <c r="P182" s="172">
        <f>O182*H182</f>
        <v>60.144000000000005</v>
      </c>
      <c r="Q182" s="172">
        <v>6.5000000000000002E-2</v>
      </c>
      <c r="R182" s="172">
        <f>Q182*H182</f>
        <v>7.28</v>
      </c>
      <c r="S182" s="172">
        <v>0.13</v>
      </c>
      <c r="T182" s="173">
        <f>S182*H182</f>
        <v>14.56</v>
      </c>
      <c r="U182" s="31"/>
      <c r="V182" s="31"/>
      <c r="W182" s="31"/>
      <c r="X182" s="31"/>
      <c r="Y182" s="31"/>
      <c r="Z182" s="31"/>
      <c r="AA182" s="31"/>
      <c r="AB182" s="31"/>
      <c r="AC182" s="31"/>
      <c r="AD182" s="31"/>
      <c r="AE182" s="31"/>
      <c r="AR182" s="174" t="s">
        <v>110</v>
      </c>
      <c r="AT182" s="174" t="s">
        <v>106</v>
      </c>
      <c r="AU182" s="174" t="s">
        <v>70</v>
      </c>
      <c r="AY182" s="17" t="s">
        <v>104</v>
      </c>
      <c r="BE182" s="175">
        <f>IF(N182="základní",J182,0)</f>
        <v>0</v>
      </c>
      <c r="BF182" s="175">
        <f>IF(N182="snížená",J182,0)</f>
        <v>0</v>
      </c>
      <c r="BG182" s="175">
        <f>IF(N182="zákl. přenesená",J182,0)</f>
        <v>0</v>
      </c>
      <c r="BH182" s="175">
        <f>IF(N182="sníž. přenesená",J182,0)</f>
        <v>0</v>
      </c>
      <c r="BI182" s="175">
        <f>IF(N182="nulová",J182,0)</f>
        <v>0</v>
      </c>
      <c r="BJ182" s="17" t="s">
        <v>68</v>
      </c>
      <c r="BK182" s="175">
        <f>ROUND(I182*H182,2)</f>
        <v>0</v>
      </c>
      <c r="BL182" s="17" t="s">
        <v>110</v>
      </c>
      <c r="BM182" s="174" t="s">
        <v>287</v>
      </c>
    </row>
    <row r="183" spans="1:65" s="2" customFormat="1">
      <c r="A183" s="31"/>
      <c r="B183" s="32"/>
      <c r="C183" s="33"/>
      <c r="D183" s="176" t="s">
        <v>112</v>
      </c>
      <c r="E183" s="33"/>
      <c r="F183" s="177" t="s">
        <v>288</v>
      </c>
      <c r="G183" s="33"/>
      <c r="H183" s="33"/>
      <c r="I183" s="33"/>
      <c r="J183" s="33"/>
      <c r="K183" s="33"/>
      <c r="L183" s="36"/>
      <c r="M183" s="178"/>
      <c r="N183" s="179"/>
      <c r="O183" s="61"/>
      <c r="P183" s="61"/>
      <c r="Q183" s="61"/>
      <c r="R183" s="61"/>
      <c r="S183" s="61"/>
      <c r="T183" s="62"/>
      <c r="U183" s="31"/>
      <c r="V183" s="31"/>
      <c r="W183" s="31"/>
      <c r="X183" s="31"/>
      <c r="Y183" s="31"/>
      <c r="Z183" s="31"/>
      <c r="AA183" s="31"/>
      <c r="AB183" s="31"/>
      <c r="AC183" s="31"/>
      <c r="AD183" s="31"/>
      <c r="AE183" s="31"/>
      <c r="AT183" s="17" t="s">
        <v>112</v>
      </c>
      <c r="AU183" s="17" t="s">
        <v>70</v>
      </c>
    </row>
    <row r="184" spans="1:65" s="2" customFormat="1" ht="58.5">
      <c r="A184" s="31"/>
      <c r="B184" s="32"/>
      <c r="C184" s="33"/>
      <c r="D184" s="176" t="s">
        <v>114</v>
      </c>
      <c r="E184" s="33"/>
      <c r="F184" s="180" t="s">
        <v>289</v>
      </c>
      <c r="G184" s="33"/>
      <c r="H184" s="33"/>
      <c r="I184" s="33"/>
      <c r="J184" s="33"/>
      <c r="K184" s="33"/>
      <c r="L184" s="36"/>
      <c r="M184" s="178"/>
      <c r="N184" s="179"/>
      <c r="O184" s="61"/>
      <c r="P184" s="61"/>
      <c r="Q184" s="61"/>
      <c r="R184" s="61"/>
      <c r="S184" s="61"/>
      <c r="T184" s="62"/>
      <c r="U184" s="31"/>
      <c r="V184" s="31"/>
      <c r="W184" s="31"/>
      <c r="X184" s="31"/>
      <c r="Y184" s="31"/>
      <c r="Z184" s="31"/>
      <c r="AA184" s="31"/>
      <c r="AB184" s="31"/>
      <c r="AC184" s="31"/>
      <c r="AD184" s="31"/>
      <c r="AE184" s="31"/>
      <c r="AT184" s="17" t="s">
        <v>114</v>
      </c>
      <c r="AU184" s="17" t="s">
        <v>70</v>
      </c>
    </row>
    <row r="185" spans="1:65" s="2" customFormat="1" ht="16.5" customHeight="1">
      <c r="A185" s="31"/>
      <c r="B185" s="32"/>
      <c r="C185" s="164" t="s">
        <v>290</v>
      </c>
      <c r="D185" s="164" t="s">
        <v>106</v>
      </c>
      <c r="E185" s="165" t="s">
        <v>291</v>
      </c>
      <c r="F185" s="166" t="s">
        <v>292</v>
      </c>
      <c r="G185" s="167" t="s">
        <v>109</v>
      </c>
      <c r="H185" s="168">
        <v>112</v>
      </c>
      <c r="I185" s="169"/>
      <c r="J185" s="169">
        <f>ROUND(I185*H185,2)</f>
        <v>0</v>
      </c>
      <c r="K185" s="166"/>
      <c r="L185" s="36"/>
      <c r="M185" s="170" t="s">
        <v>16</v>
      </c>
      <c r="N185" s="171" t="s">
        <v>34</v>
      </c>
      <c r="O185" s="172">
        <v>0.27300000000000002</v>
      </c>
      <c r="P185" s="172">
        <f>O185*H185</f>
        <v>30.576000000000001</v>
      </c>
      <c r="Q185" s="172">
        <v>0</v>
      </c>
      <c r="R185" s="172">
        <f>Q185*H185</f>
        <v>0</v>
      </c>
      <c r="S185" s="172">
        <v>0</v>
      </c>
      <c r="T185" s="173">
        <f>S185*H185</f>
        <v>0</v>
      </c>
      <c r="U185" s="31"/>
      <c r="V185" s="31"/>
      <c r="W185" s="31"/>
      <c r="X185" s="31"/>
      <c r="Y185" s="31"/>
      <c r="Z185" s="31"/>
      <c r="AA185" s="31"/>
      <c r="AB185" s="31"/>
      <c r="AC185" s="31"/>
      <c r="AD185" s="31"/>
      <c r="AE185" s="31"/>
      <c r="AR185" s="174" t="s">
        <v>110</v>
      </c>
      <c r="AT185" s="174" t="s">
        <v>106</v>
      </c>
      <c r="AU185" s="174" t="s">
        <v>70</v>
      </c>
      <c r="AY185" s="17" t="s">
        <v>104</v>
      </c>
      <c r="BE185" s="175">
        <f>IF(N185="základní",J185,0)</f>
        <v>0</v>
      </c>
      <c r="BF185" s="175">
        <f>IF(N185="snížená",J185,0)</f>
        <v>0</v>
      </c>
      <c r="BG185" s="175">
        <f>IF(N185="zákl. přenesená",J185,0)</f>
        <v>0</v>
      </c>
      <c r="BH185" s="175">
        <f>IF(N185="sníž. přenesená",J185,0)</f>
        <v>0</v>
      </c>
      <c r="BI185" s="175">
        <f>IF(N185="nulová",J185,0)</f>
        <v>0</v>
      </c>
      <c r="BJ185" s="17" t="s">
        <v>68</v>
      </c>
      <c r="BK185" s="175">
        <f>ROUND(I185*H185,2)</f>
        <v>0</v>
      </c>
      <c r="BL185" s="17" t="s">
        <v>110</v>
      </c>
      <c r="BM185" s="174" t="s">
        <v>293</v>
      </c>
    </row>
    <row r="186" spans="1:65" s="2" customFormat="1">
      <c r="A186" s="31"/>
      <c r="B186" s="32"/>
      <c r="C186" s="33"/>
      <c r="D186" s="176" t="s">
        <v>112</v>
      </c>
      <c r="E186" s="33"/>
      <c r="F186" s="177" t="s">
        <v>292</v>
      </c>
      <c r="G186" s="33"/>
      <c r="H186" s="33"/>
      <c r="I186" s="33"/>
      <c r="J186" s="33"/>
      <c r="K186" s="33"/>
      <c r="L186" s="36"/>
      <c r="M186" s="178"/>
      <c r="N186" s="179"/>
      <c r="O186" s="61"/>
      <c r="P186" s="61"/>
      <c r="Q186" s="61"/>
      <c r="R186" s="61"/>
      <c r="S186" s="61"/>
      <c r="T186" s="62"/>
      <c r="U186" s="31"/>
      <c r="V186" s="31"/>
      <c r="W186" s="31"/>
      <c r="X186" s="31"/>
      <c r="Y186" s="31"/>
      <c r="Z186" s="31"/>
      <c r="AA186" s="31"/>
      <c r="AB186" s="31"/>
      <c r="AC186" s="31"/>
      <c r="AD186" s="31"/>
      <c r="AE186" s="31"/>
      <c r="AT186" s="17" t="s">
        <v>112</v>
      </c>
      <c r="AU186" s="17" t="s">
        <v>70</v>
      </c>
    </row>
    <row r="187" spans="1:65" s="2" customFormat="1" ht="58.5">
      <c r="A187" s="31"/>
      <c r="B187" s="32"/>
      <c r="C187" s="33"/>
      <c r="D187" s="176" t="s">
        <v>114</v>
      </c>
      <c r="E187" s="33"/>
      <c r="F187" s="180" t="s">
        <v>294</v>
      </c>
      <c r="G187" s="33"/>
      <c r="H187" s="33"/>
      <c r="I187" s="33"/>
      <c r="J187" s="33"/>
      <c r="K187" s="33"/>
      <c r="L187" s="36"/>
      <c r="M187" s="178"/>
      <c r="N187" s="179"/>
      <c r="O187" s="61"/>
      <c r="P187" s="61"/>
      <c r="Q187" s="61"/>
      <c r="R187" s="61"/>
      <c r="S187" s="61"/>
      <c r="T187" s="62"/>
      <c r="U187" s="31"/>
      <c r="V187" s="31"/>
      <c r="W187" s="31"/>
      <c r="X187" s="31"/>
      <c r="Y187" s="31"/>
      <c r="Z187" s="31"/>
      <c r="AA187" s="31"/>
      <c r="AB187" s="31"/>
      <c r="AC187" s="31"/>
      <c r="AD187" s="31"/>
      <c r="AE187" s="31"/>
      <c r="AT187" s="17" t="s">
        <v>114</v>
      </c>
      <c r="AU187" s="17" t="s">
        <v>70</v>
      </c>
    </row>
    <row r="188" spans="1:65" s="12" customFormat="1" ht="22.9" customHeight="1">
      <c r="B188" s="149"/>
      <c r="C188" s="150"/>
      <c r="D188" s="151" t="s">
        <v>62</v>
      </c>
      <c r="E188" s="162" t="s">
        <v>295</v>
      </c>
      <c r="F188" s="162" t="s">
        <v>296</v>
      </c>
      <c r="G188" s="150"/>
      <c r="H188" s="150"/>
      <c r="I188" s="150"/>
      <c r="J188" s="163">
        <f>BK188</f>
        <v>0</v>
      </c>
      <c r="K188" s="150"/>
      <c r="L188" s="154"/>
      <c r="M188" s="155"/>
      <c r="N188" s="156"/>
      <c r="O188" s="156"/>
      <c r="P188" s="157">
        <f>SUM(P189:P198)</f>
        <v>26.253639999999997</v>
      </c>
      <c r="Q188" s="156"/>
      <c r="R188" s="157">
        <f>SUM(R189:R198)</f>
        <v>0</v>
      </c>
      <c r="S188" s="156"/>
      <c r="T188" s="158">
        <f>SUM(T189:T198)</f>
        <v>0</v>
      </c>
      <c r="AR188" s="159" t="s">
        <v>68</v>
      </c>
      <c r="AT188" s="160" t="s">
        <v>62</v>
      </c>
      <c r="AU188" s="160" t="s">
        <v>68</v>
      </c>
      <c r="AY188" s="159" t="s">
        <v>104</v>
      </c>
      <c r="BK188" s="161">
        <f>SUM(BK189:BK198)</f>
        <v>0</v>
      </c>
    </row>
    <row r="189" spans="1:65" s="2" customFormat="1" ht="16.5" customHeight="1">
      <c r="A189" s="31"/>
      <c r="B189" s="32"/>
      <c r="C189" s="164" t="s">
        <v>297</v>
      </c>
      <c r="D189" s="164" t="s">
        <v>106</v>
      </c>
      <c r="E189" s="165" t="s">
        <v>298</v>
      </c>
      <c r="F189" s="166" t="s">
        <v>299</v>
      </c>
      <c r="G189" s="167" t="s">
        <v>137</v>
      </c>
      <c r="H189" s="168">
        <v>97.674999999999997</v>
      </c>
      <c r="I189" s="169"/>
      <c r="J189" s="169">
        <f>ROUND(I189*H189,2)</f>
        <v>0</v>
      </c>
      <c r="K189" s="166"/>
      <c r="L189" s="36"/>
      <c r="M189" s="170" t="s">
        <v>16</v>
      </c>
      <c r="N189" s="171" t="s">
        <v>34</v>
      </c>
      <c r="O189" s="172">
        <v>0</v>
      </c>
      <c r="P189" s="172">
        <f>O189*H189</f>
        <v>0</v>
      </c>
      <c r="Q189" s="172">
        <v>0</v>
      </c>
      <c r="R189" s="172">
        <f>Q189*H189</f>
        <v>0</v>
      </c>
      <c r="S189" s="172">
        <v>0</v>
      </c>
      <c r="T189" s="173">
        <f>S189*H189</f>
        <v>0</v>
      </c>
      <c r="U189" s="31"/>
      <c r="V189" s="31"/>
      <c r="W189" s="31"/>
      <c r="X189" s="31"/>
      <c r="Y189" s="31"/>
      <c r="Z189" s="31"/>
      <c r="AA189" s="31"/>
      <c r="AB189" s="31"/>
      <c r="AC189" s="31"/>
      <c r="AD189" s="31"/>
      <c r="AE189" s="31"/>
      <c r="AR189" s="174" t="s">
        <v>110</v>
      </c>
      <c r="AT189" s="174" t="s">
        <v>106</v>
      </c>
      <c r="AU189" s="174" t="s">
        <v>70</v>
      </c>
      <c r="AY189" s="17" t="s">
        <v>104</v>
      </c>
      <c r="BE189" s="175">
        <f>IF(N189="základní",J189,0)</f>
        <v>0</v>
      </c>
      <c r="BF189" s="175">
        <f>IF(N189="snížená",J189,0)</f>
        <v>0</v>
      </c>
      <c r="BG189" s="175">
        <f>IF(N189="zákl. přenesená",J189,0)</f>
        <v>0</v>
      </c>
      <c r="BH189" s="175">
        <f>IF(N189="sníž. přenesená",J189,0)</f>
        <v>0</v>
      </c>
      <c r="BI189" s="175">
        <f>IF(N189="nulová",J189,0)</f>
        <v>0</v>
      </c>
      <c r="BJ189" s="17" t="s">
        <v>68</v>
      </c>
      <c r="BK189" s="175">
        <f>ROUND(I189*H189,2)</f>
        <v>0</v>
      </c>
      <c r="BL189" s="17" t="s">
        <v>110</v>
      </c>
      <c r="BM189" s="174" t="s">
        <v>300</v>
      </c>
    </row>
    <row r="190" spans="1:65" s="2" customFormat="1">
      <c r="A190" s="31"/>
      <c r="B190" s="32"/>
      <c r="C190" s="33"/>
      <c r="D190" s="176" t="s">
        <v>112</v>
      </c>
      <c r="E190" s="33"/>
      <c r="F190" s="177" t="s">
        <v>301</v>
      </c>
      <c r="G190" s="33"/>
      <c r="H190" s="33"/>
      <c r="I190" s="33"/>
      <c r="J190" s="33"/>
      <c r="K190" s="33"/>
      <c r="L190" s="36"/>
      <c r="M190" s="178"/>
      <c r="N190" s="179"/>
      <c r="O190" s="61"/>
      <c r="P190" s="61"/>
      <c r="Q190" s="61"/>
      <c r="R190" s="61"/>
      <c r="S190" s="61"/>
      <c r="T190" s="62"/>
      <c r="U190" s="31"/>
      <c r="V190" s="31"/>
      <c r="W190" s="31"/>
      <c r="X190" s="31"/>
      <c r="Y190" s="31"/>
      <c r="Z190" s="31"/>
      <c r="AA190" s="31"/>
      <c r="AB190" s="31"/>
      <c r="AC190" s="31"/>
      <c r="AD190" s="31"/>
      <c r="AE190" s="31"/>
      <c r="AT190" s="17" t="s">
        <v>112</v>
      </c>
      <c r="AU190" s="17" t="s">
        <v>70</v>
      </c>
    </row>
    <row r="191" spans="1:65" s="2" customFormat="1" ht="58.5">
      <c r="A191" s="31"/>
      <c r="B191" s="32"/>
      <c r="C191" s="33"/>
      <c r="D191" s="176" t="s">
        <v>114</v>
      </c>
      <c r="E191" s="33"/>
      <c r="F191" s="180" t="s">
        <v>302</v>
      </c>
      <c r="G191" s="33"/>
      <c r="H191" s="33"/>
      <c r="I191" s="33"/>
      <c r="J191" s="33"/>
      <c r="K191" s="33"/>
      <c r="L191" s="36"/>
      <c r="M191" s="178"/>
      <c r="N191" s="179"/>
      <c r="O191" s="61"/>
      <c r="P191" s="61"/>
      <c r="Q191" s="61"/>
      <c r="R191" s="61"/>
      <c r="S191" s="61"/>
      <c r="T191" s="62"/>
      <c r="U191" s="31"/>
      <c r="V191" s="31"/>
      <c r="W191" s="31"/>
      <c r="X191" s="31"/>
      <c r="Y191" s="31"/>
      <c r="Z191" s="31"/>
      <c r="AA191" s="31"/>
      <c r="AB191" s="31"/>
      <c r="AC191" s="31"/>
      <c r="AD191" s="31"/>
      <c r="AE191" s="31"/>
      <c r="AT191" s="17" t="s">
        <v>114</v>
      </c>
      <c r="AU191" s="17" t="s">
        <v>70</v>
      </c>
    </row>
    <row r="192" spans="1:65" s="2" customFormat="1" ht="16.5" customHeight="1">
      <c r="A192" s="31"/>
      <c r="B192" s="32"/>
      <c r="C192" s="164" t="s">
        <v>303</v>
      </c>
      <c r="D192" s="164" t="s">
        <v>106</v>
      </c>
      <c r="E192" s="165" t="s">
        <v>304</v>
      </c>
      <c r="F192" s="166" t="s">
        <v>305</v>
      </c>
      <c r="G192" s="167" t="s">
        <v>137</v>
      </c>
      <c r="H192" s="168">
        <v>93.763000000000005</v>
      </c>
      <c r="I192" s="169"/>
      <c r="J192" s="169">
        <f>ROUND(I192*H192,2)</f>
        <v>0</v>
      </c>
      <c r="K192" s="166"/>
      <c r="L192" s="36"/>
      <c r="M192" s="170" t="s">
        <v>16</v>
      </c>
      <c r="N192" s="171" t="s">
        <v>34</v>
      </c>
      <c r="O192" s="172">
        <v>0.24</v>
      </c>
      <c r="P192" s="172">
        <f>O192*H192</f>
        <v>22.503119999999999</v>
      </c>
      <c r="Q192" s="172">
        <v>0</v>
      </c>
      <c r="R192" s="172">
        <f>Q192*H192</f>
        <v>0</v>
      </c>
      <c r="S192" s="172">
        <v>0</v>
      </c>
      <c r="T192" s="173">
        <f>S192*H192</f>
        <v>0</v>
      </c>
      <c r="U192" s="31"/>
      <c r="V192" s="31"/>
      <c r="W192" s="31"/>
      <c r="X192" s="31"/>
      <c r="Y192" s="31"/>
      <c r="Z192" s="31"/>
      <c r="AA192" s="31"/>
      <c r="AB192" s="31"/>
      <c r="AC192" s="31"/>
      <c r="AD192" s="31"/>
      <c r="AE192" s="31"/>
      <c r="AR192" s="174" t="s">
        <v>110</v>
      </c>
      <c r="AT192" s="174" t="s">
        <v>106</v>
      </c>
      <c r="AU192" s="174" t="s">
        <v>70</v>
      </c>
      <c r="AY192" s="17" t="s">
        <v>104</v>
      </c>
      <c r="BE192" s="175">
        <f>IF(N192="základní",J192,0)</f>
        <v>0</v>
      </c>
      <c r="BF192" s="175">
        <f>IF(N192="snížená",J192,0)</f>
        <v>0</v>
      </c>
      <c r="BG192" s="175">
        <f>IF(N192="zákl. přenesená",J192,0)</f>
        <v>0</v>
      </c>
      <c r="BH192" s="175">
        <f>IF(N192="sníž. přenesená",J192,0)</f>
        <v>0</v>
      </c>
      <c r="BI192" s="175">
        <f>IF(N192="nulová",J192,0)</f>
        <v>0</v>
      </c>
      <c r="BJ192" s="17" t="s">
        <v>68</v>
      </c>
      <c r="BK192" s="175">
        <f>ROUND(I192*H192,2)</f>
        <v>0</v>
      </c>
      <c r="BL192" s="17" t="s">
        <v>110</v>
      </c>
      <c r="BM192" s="174" t="s">
        <v>306</v>
      </c>
    </row>
    <row r="193" spans="1:65" s="2" customFormat="1">
      <c r="A193" s="31"/>
      <c r="B193" s="32"/>
      <c r="C193" s="33"/>
      <c r="D193" s="176" t="s">
        <v>112</v>
      </c>
      <c r="E193" s="33"/>
      <c r="F193" s="177" t="s">
        <v>307</v>
      </c>
      <c r="G193" s="33"/>
      <c r="H193" s="33"/>
      <c r="I193" s="33"/>
      <c r="J193" s="33"/>
      <c r="K193" s="33"/>
      <c r="L193" s="36"/>
      <c r="M193" s="178"/>
      <c r="N193" s="179"/>
      <c r="O193" s="61"/>
      <c r="P193" s="61"/>
      <c r="Q193" s="61"/>
      <c r="R193" s="61"/>
      <c r="S193" s="61"/>
      <c r="T193" s="62"/>
      <c r="U193" s="31"/>
      <c r="V193" s="31"/>
      <c r="W193" s="31"/>
      <c r="X193" s="31"/>
      <c r="Y193" s="31"/>
      <c r="Z193" s="31"/>
      <c r="AA193" s="31"/>
      <c r="AB193" s="31"/>
      <c r="AC193" s="31"/>
      <c r="AD193" s="31"/>
      <c r="AE193" s="31"/>
      <c r="AT193" s="17" t="s">
        <v>112</v>
      </c>
      <c r="AU193" s="17" t="s">
        <v>70</v>
      </c>
    </row>
    <row r="194" spans="1:65" s="2" customFormat="1" ht="48.75">
      <c r="A194" s="31"/>
      <c r="B194" s="32"/>
      <c r="C194" s="33"/>
      <c r="D194" s="176" t="s">
        <v>114</v>
      </c>
      <c r="E194" s="33"/>
      <c r="F194" s="180" t="s">
        <v>308</v>
      </c>
      <c r="G194" s="33"/>
      <c r="H194" s="33"/>
      <c r="I194" s="33"/>
      <c r="J194" s="33"/>
      <c r="K194" s="33"/>
      <c r="L194" s="36"/>
      <c r="M194" s="178"/>
      <c r="N194" s="179"/>
      <c r="O194" s="61"/>
      <c r="P194" s="61"/>
      <c r="Q194" s="61"/>
      <c r="R194" s="61"/>
      <c r="S194" s="61"/>
      <c r="T194" s="62"/>
      <c r="U194" s="31"/>
      <c r="V194" s="31"/>
      <c r="W194" s="31"/>
      <c r="X194" s="31"/>
      <c r="Y194" s="31"/>
      <c r="Z194" s="31"/>
      <c r="AA194" s="31"/>
      <c r="AB194" s="31"/>
      <c r="AC194" s="31"/>
      <c r="AD194" s="31"/>
      <c r="AE194" s="31"/>
      <c r="AT194" s="17" t="s">
        <v>114</v>
      </c>
      <c r="AU194" s="17" t="s">
        <v>70</v>
      </c>
    </row>
    <row r="195" spans="1:65" s="2" customFormat="1" ht="16.5" customHeight="1">
      <c r="A195" s="31"/>
      <c r="B195" s="32"/>
      <c r="C195" s="164" t="s">
        <v>309</v>
      </c>
      <c r="D195" s="164" t="s">
        <v>106</v>
      </c>
      <c r="E195" s="165" t="s">
        <v>310</v>
      </c>
      <c r="F195" s="166" t="s">
        <v>311</v>
      </c>
      <c r="G195" s="167" t="s">
        <v>137</v>
      </c>
      <c r="H195" s="168">
        <v>937.63</v>
      </c>
      <c r="I195" s="169"/>
      <c r="J195" s="169">
        <f>ROUND(I195*H195,2)</f>
        <v>0</v>
      </c>
      <c r="K195" s="166"/>
      <c r="L195" s="36"/>
      <c r="M195" s="170" t="s">
        <v>16</v>
      </c>
      <c r="N195" s="171" t="s">
        <v>34</v>
      </c>
      <c r="O195" s="172">
        <v>4.0000000000000001E-3</v>
      </c>
      <c r="P195" s="172">
        <f>O195*H195</f>
        <v>3.7505199999999999</v>
      </c>
      <c r="Q195" s="172">
        <v>0</v>
      </c>
      <c r="R195" s="172">
        <f>Q195*H195</f>
        <v>0</v>
      </c>
      <c r="S195" s="172">
        <v>0</v>
      </c>
      <c r="T195" s="173">
        <f>S195*H195</f>
        <v>0</v>
      </c>
      <c r="U195" s="31"/>
      <c r="V195" s="31"/>
      <c r="W195" s="31"/>
      <c r="X195" s="31"/>
      <c r="Y195" s="31"/>
      <c r="Z195" s="31"/>
      <c r="AA195" s="31"/>
      <c r="AB195" s="31"/>
      <c r="AC195" s="31"/>
      <c r="AD195" s="31"/>
      <c r="AE195" s="31"/>
      <c r="AR195" s="174" t="s">
        <v>110</v>
      </c>
      <c r="AT195" s="174" t="s">
        <v>106</v>
      </c>
      <c r="AU195" s="174" t="s">
        <v>70</v>
      </c>
      <c r="AY195" s="17" t="s">
        <v>104</v>
      </c>
      <c r="BE195" s="175">
        <f>IF(N195="základní",J195,0)</f>
        <v>0</v>
      </c>
      <c r="BF195" s="175">
        <f>IF(N195="snížená",J195,0)</f>
        <v>0</v>
      </c>
      <c r="BG195" s="175">
        <f>IF(N195="zákl. přenesená",J195,0)</f>
        <v>0</v>
      </c>
      <c r="BH195" s="175">
        <f>IF(N195="sníž. přenesená",J195,0)</f>
        <v>0</v>
      </c>
      <c r="BI195" s="175">
        <f>IF(N195="nulová",J195,0)</f>
        <v>0</v>
      </c>
      <c r="BJ195" s="17" t="s">
        <v>68</v>
      </c>
      <c r="BK195" s="175">
        <f>ROUND(I195*H195,2)</f>
        <v>0</v>
      </c>
      <c r="BL195" s="17" t="s">
        <v>110</v>
      </c>
      <c r="BM195" s="174" t="s">
        <v>312</v>
      </c>
    </row>
    <row r="196" spans="1:65" s="2" customFormat="1" ht="19.5">
      <c r="A196" s="31"/>
      <c r="B196" s="32"/>
      <c r="C196" s="33"/>
      <c r="D196" s="176" t="s">
        <v>112</v>
      </c>
      <c r="E196" s="33"/>
      <c r="F196" s="177" t="s">
        <v>313</v>
      </c>
      <c r="G196" s="33"/>
      <c r="H196" s="33"/>
      <c r="I196" s="33"/>
      <c r="J196" s="33"/>
      <c r="K196" s="33"/>
      <c r="L196" s="36"/>
      <c r="M196" s="178"/>
      <c r="N196" s="179"/>
      <c r="O196" s="61"/>
      <c r="P196" s="61"/>
      <c r="Q196" s="61"/>
      <c r="R196" s="61"/>
      <c r="S196" s="61"/>
      <c r="T196" s="62"/>
      <c r="U196" s="31"/>
      <c r="V196" s="31"/>
      <c r="W196" s="31"/>
      <c r="X196" s="31"/>
      <c r="Y196" s="31"/>
      <c r="Z196" s="31"/>
      <c r="AA196" s="31"/>
      <c r="AB196" s="31"/>
      <c r="AC196" s="31"/>
      <c r="AD196" s="31"/>
      <c r="AE196" s="31"/>
      <c r="AT196" s="17" t="s">
        <v>112</v>
      </c>
      <c r="AU196" s="17" t="s">
        <v>70</v>
      </c>
    </row>
    <row r="197" spans="1:65" s="2" customFormat="1" ht="48.75">
      <c r="A197" s="31"/>
      <c r="B197" s="32"/>
      <c r="C197" s="33"/>
      <c r="D197" s="176" t="s">
        <v>114</v>
      </c>
      <c r="E197" s="33"/>
      <c r="F197" s="180" t="s">
        <v>308</v>
      </c>
      <c r="G197" s="33"/>
      <c r="H197" s="33"/>
      <c r="I197" s="33"/>
      <c r="J197" s="33"/>
      <c r="K197" s="33"/>
      <c r="L197" s="36"/>
      <c r="M197" s="178"/>
      <c r="N197" s="179"/>
      <c r="O197" s="61"/>
      <c r="P197" s="61"/>
      <c r="Q197" s="61"/>
      <c r="R197" s="61"/>
      <c r="S197" s="61"/>
      <c r="T197" s="62"/>
      <c r="U197" s="31"/>
      <c r="V197" s="31"/>
      <c r="W197" s="31"/>
      <c r="X197" s="31"/>
      <c r="Y197" s="31"/>
      <c r="Z197" s="31"/>
      <c r="AA197" s="31"/>
      <c r="AB197" s="31"/>
      <c r="AC197" s="31"/>
      <c r="AD197" s="31"/>
      <c r="AE197" s="31"/>
      <c r="AT197" s="17" t="s">
        <v>114</v>
      </c>
      <c r="AU197" s="17" t="s">
        <v>70</v>
      </c>
    </row>
    <row r="198" spans="1:65" s="13" customFormat="1">
      <c r="B198" s="190"/>
      <c r="C198" s="191"/>
      <c r="D198" s="176" t="s">
        <v>140</v>
      </c>
      <c r="E198" s="191"/>
      <c r="F198" s="193" t="s">
        <v>314</v>
      </c>
      <c r="G198" s="191"/>
      <c r="H198" s="194">
        <v>937.63</v>
      </c>
      <c r="I198" s="191"/>
      <c r="J198" s="191"/>
      <c r="K198" s="191"/>
      <c r="L198" s="195"/>
      <c r="M198" s="196"/>
      <c r="N198" s="197"/>
      <c r="O198" s="197"/>
      <c r="P198" s="197"/>
      <c r="Q198" s="197"/>
      <c r="R198" s="197"/>
      <c r="S198" s="197"/>
      <c r="T198" s="198"/>
      <c r="AT198" s="199" t="s">
        <v>140</v>
      </c>
      <c r="AU198" s="199" t="s">
        <v>70</v>
      </c>
      <c r="AV198" s="13" t="s">
        <v>70</v>
      </c>
      <c r="AW198" s="13" t="s">
        <v>4</v>
      </c>
      <c r="AX198" s="13" t="s">
        <v>68</v>
      </c>
      <c r="AY198" s="199" t="s">
        <v>104</v>
      </c>
    </row>
    <row r="199" spans="1:65" s="12" customFormat="1" ht="22.9" customHeight="1">
      <c r="B199" s="149"/>
      <c r="C199" s="150"/>
      <c r="D199" s="151" t="s">
        <v>62</v>
      </c>
      <c r="E199" s="162" t="s">
        <v>315</v>
      </c>
      <c r="F199" s="162" t="s">
        <v>316</v>
      </c>
      <c r="G199" s="150"/>
      <c r="H199" s="150"/>
      <c r="I199" s="150"/>
      <c r="J199" s="163">
        <f>BK199</f>
        <v>0</v>
      </c>
      <c r="K199" s="150"/>
      <c r="L199" s="154"/>
      <c r="M199" s="155"/>
      <c r="N199" s="156"/>
      <c r="O199" s="156"/>
      <c r="P199" s="157">
        <f>SUM(P200:P202)</f>
        <v>90.914861999999999</v>
      </c>
      <c r="Q199" s="156"/>
      <c r="R199" s="157">
        <f>SUM(R200:R202)</f>
        <v>0</v>
      </c>
      <c r="S199" s="156"/>
      <c r="T199" s="158">
        <f>SUM(T200:T202)</f>
        <v>0</v>
      </c>
      <c r="AR199" s="159" t="s">
        <v>68</v>
      </c>
      <c r="AT199" s="160" t="s">
        <v>62</v>
      </c>
      <c r="AU199" s="160" t="s">
        <v>68</v>
      </c>
      <c r="AY199" s="159" t="s">
        <v>104</v>
      </c>
      <c r="BK199" s="161">
        <f>SUM(BK200:BK202)</f>
        <v>0</v>
      </c>
    </row>
    <row r="200" spans="1:65" s="2" customFormat="1" ht="16.5" customHeight="1">
      <c r="A200" s="31"/>
      <c r="B200" s="32"/>
      <c r="C200" s="164" t="s">
        <v>317</v>
      </c>
      <c r="D200" s="164" t="s">
        <v>106</v>
      </c>
      <c r="E200" s="165" t="s">
        <v>318</v>
      </c>
      <c r="F200" s="166" t="s">
        <v>319</v>
      </c>
      <c r="G200" s="167" t="s">
        <v>137</v>
      </c>
      <c r="H200" s="168">
        <v>200.25299999999999</v>
      </c>
      <c r="I200" s="169"/>
      <c r="J200" s="169">
        <f>ROUND(I200*H200,2)</f>
        <v>0</v>
      </c>
      <c r="K200" s="166"/>
      <c r="L200" s="36"/>
      <c r="M200" s="170" t="s">
        <v>16</v>
      </c>
      <c r="N200" s="171" t="s">
        <v>34</v>
      </c>
      <c r="O200" s="172">
        <v>0.45400000000000001</v>
      </c>
      <c r="P200" s="172">
        <f>O200*H200</f>
        <v>90.914861999999999</v>
      </c>
      <c r="Q200" s="172">
        <v>0</v>
      </c>
      <c r="R200" s="172">
        <f>Q200*H200</f>
        <v>0</v>
      </c>
      <c r="S200" s="172">
        <v>0</v>
      </c>
      <c r="T200" s="173">
        <f>S200*H200</f>
        <v>0</v>
      </c>
      <c r="U200" s="31"/>
      <c r="V200" s="31"/>
      <c r="W200" s="31"/>
      <c r="X200" s="31"/>
      <c r="Y200" s="31"/>
      <c r="Z200" s="31"/>
      <c r="AA200" s="31"/>
      <c r="AB200" s="31"/>
      <c r="AC200" s="31"/>
      <c r="AD200" s="31"/>
      <c r="AE200" s="31"/>
      <c r="AR200" s="174" t="s">
        <v>110</v>
      </c>
      <c r="AT200" s="174" t="s">
        <v>106</v>
      </c>
      <c r="AU200" s="174" t="s">
        <v>70</v>
      </c>
      <c r="AY200" s="17" t="s">
        <v>104</v>
      </c>
      <c r="BE200" s="175">
        <f>IF(N200="základní",J200,0)</f>
        <v>0</v>
      </c>
      <c r="BF200" s="175">
        <f>IF(N200="snížená",J200,0)</f>
        <v>0</v>
      </c>
      <c r="BG200" s="175">
        <f>IF(N200="zákl. přenesená",J200,0)</f>
        <v>0</v>
      </c>
      <c r="BH200" s="175">
        <f>IF(N200="sníž. přenesená",J200,0)</f>
        <v>0</v>
      </c>
      <c r="BI200" s="175">
        <f>IF(N200="nulová",J200,0)</f>
        <v>0</v>
      </c>
      <c r="BJ200" s="17" t="s">
        <v>68</v>
      </c>
      <c r="BK200" s="175">
        <f>ROUND(I200*H200,2)</f>
        <v>0</v>
      </c>
      <c r="BL200" s="17" t="s">
        <v>110</v>
      </c>
      <c r="BM200" s="174" t="s">
        <v>320</v>
      </c>
    </row>
    <row r="201" spans="1:65" s="2" customFormat="1" ht="19.5">
      <c r="A201" s="31"/>
      <c r="B201" s="32"/>
      <c r="C201" s="33"/>
      <c r="D201" s="176" t="s">
        <v>112</v>
      </c>
      <c r="E201" s="33"/>
      <c r="F201" s="177" t="s">
        <v>321</v>
      </c>
      <c r="G201" s="33"/>
      <c r="H201" s="33"/>
      <c r="I201" s="33"/>
      <c r="J201" s="33"/>
      <c r="K201" s="33"/>
      <c r="L201" s="36"/>
      <c r="M201" s="178"/>
      <c r="N201" s="179"/>
      <c r="O201" s="61"/>
      <c r="P201" s="61"/>
      <c r="Q201" s="61"/>
      <c r="R201" s="61"/>
      <c r="S201" s="61"/>
      <c r="T201" s="62"/>
      <c r="U201" s="31"/>
      <c r="V201" s="31"/>
      <c r="W201" s="31"/>
      <c r="X201" s="31"/>
      <c r="Y201" s="31"/>
      <c r="Z201" s="31"/>
      <c r="AA201" s="31"/>
      <c r="AB201" s="31"/>
      <c r="AC201" s="31"/>
      <c r="AD201" s="31"/>
      <c r="AE201" s="31"/>
      <c r="AT201" s="17" t="s">
        <v>112</v>
      </c>
      <c r="AU201" s="17" t="s">
        <v>70</v>
      </c>
    </row>
    <row r="202" spans="1:65" s="2" customFormat="1" ht="58.5">
      <c r="A202" s="31"/>
      <c r="B202" s="32"/>
      <c r="C202" s="33"/>
      <c r="D202" s="176" t="s">
        <v>114</v>
      </c>
      <c r="E202" s="33"/>
      <c r="F202" s="180" t="s">
        <v>322</v>
      </c>
      <c r="G202" s="33"/>
      <c r="H202" s="33"/>
      <c r="I202" s="33"/>
      <c r="J202" s="33"/>
      <c r="K202" s="33"/>
      <c r="L202" s="36"/>
      <c r="M202" s="178"/>
      <c r="N202" s="179"/>
      <c r="O202" s="61"/>
      <c r="P202" s="61"/>
      <c r="Q202" s="61"/>
      <c r="R202" s="61"/>
      <c r="S202" s="61"/>
      <c r="T202" s="62"/>
      <c r="U202" s="31"/>
      <c r="V202" s="31"/>
      <c r="W202" s="31"/>
      <c r="X202" s="31"/>
      <c r="Y202" s="31"/>
      <c r="Z202" s="31"/>
      <c r="AA202" s="31"/>
      <c r="AB202" s="31"/>
      <c r="AC202" s="31"/>
      <c r="AD202" s="31"/>
      <c r="AE202" s="31"/>
      <c r="AT202" s="17" t="s">
        <v>114</v>
      </c>
      <c r="AU202" s="17" t="s">
        <v>70</v>
      </c>
    </row>
    <row r="203" spans="1:65" s="12" customFormat="1" ht="25.9" customHeight="1">
      <c r="B203" s="149"/>
      <c r="C203" s="150"/>
      <c r="D203" s="151" t="s">
        <v>62</v>
      </c>
      <c r="E203" s="152" t="s">
        <v>323</v>
      </c>
      <c r="F203" s="152" t="s">
        <v>324</v>
      </c>
      <c r="G203" s="150"/>
      <c r="H203" s="150"/>
      <c r="I203" s="150"/>
      <c r="J203" s="153">
        <f>BK203</f>
        <v>0</v>
      </c>
      <c r="K203" s="150"/>
      <c r="L203" s="154"/>
      <c r="M203" s="155"/>
      <c r="N203" s="156"/>
      <c r="O203" s="156"/>
      <c r="P203" s="157">
        <f>P204</f>
        <v>30.741094999999998</v>
      </c>
      <c r="Q203" s="156"/>
      <c r="R203" s="157">
        <f>R204</f>
        <v>0.78482410000000014</v>
      </c>
      <c r="S203" s="156"/>
      <c r="T203" s="158">
        <f>T204</f>
        <v>0</v>
      </c>
      <c r="AR203" s="159" t="s">
        <v>70</v>
      </c>
      <c r="AT203" s="160" t="s">
        <v>62</v>
      </c>
      <c r="AU203" s="160" t="s">
        <v>63</v>
      </c>
      <c r="AY203" s="159" t="s">
        <v>104</v>
      </c>
      <c r="BK203" s="161">
        <f>BK204</f>
        <v>0</v>
      </c>
    </row>
    <row r="204" spans="1:65" s="12" customFormat="1" ht="22.9" customHeight="1">
      <c r="B204" s="149"/>
      <c r="C204" s="150"/>
      <c r="D204" s="151" t="s">
        <v>62</v>
      </c>
      <c r="E204" s="162" t="s">
        <v>325</v>
      </c>
      <c r="F204" s="162" t="s">
        <v>326</v>
      </c>
      <c r="G204" s="150"/>
      <c r="H204" s="150"/>
      <c r="I204" s="150"/>
      <c r="J204" s="163">
        <f>BK204</f>
        <v>0</v>
      </c>
      <c r="K204" s="150"/>
      <c r="L204" s="154"/>
      <c r="M204" s="155"/>
      <c r="N204" s="156"/>
      <c r="O204" s="156"/>
      <c r="P204" s="157">
        <f>SUM(P205:P217)</f>
        <v>30.741094999999998</v>
      </c>
      <c r="Q204" s="156"/>
      <c r="R204" s="157">
        <f>SUM(R205:R217)</f>
        <v>0.78482410000000014</v>
      </c>
      <c r="S204" s="156"/>
      <c r="T204" s="158">
        <f>SUM(T205:T217)</f>
        <v>0</v>
      </c>
      <c r="AR204" s="159" t="s">
        <v>70</v>
      </c>
      <c r="AT204" s="160" t="s">
        <v>62</v>
      </c>
      <c r="AU204" s="160" t="s">
        <v>68</v>
      </c>
      <c r="AY204" s="159" t="s">
        <v>104</v>
      </c>
      <c r="BK204" s="161">
        <f>SUM(BK205:BK217)</f>
        <v>0</v>
      </c>
    </row>
    <row r="205" spans="1:65" s="2" customFormat="1" ht="16.5" customHeight="1">
      <c r="A205" s="31"/>
      <c r="B205" s="32"/>
      <c r="C205" s="164" t="s">
        <v>327</v>
      </c>
      <c r="D205" s="164" t="s">
        <v>106</v>
      </c>
      <c r="E205" s="165" t="s">
        <v>328</v>
      </c>
      <c r="F205" s="166" t="s">
        <v>329</v>
      </c>
      <c r="G205" s="167" t="s">
        <v>109</v>
      </c>
      <c r="H205" s="168">
        <v>157</v>
      </c>
      <c r="I205" s="169"/>
      <c r="J205" s="169">
        <f>ROUND(I205*H205,2)</f>
        <v>0</v>
      </c>
      <c r="K205" s="166"/>
      <c r="L205" s="36"/>
      <c r="M205" s="170" t="s">
        <v>16</v>
      </c>
      <c r="N205" s="171" t="s">
        <v>34</v>
      </c>
      <c r="O205" s="172">
        <v>0.183</v>
      </c>
      <c r="P205" s="172">
        <f>O205*H205</f>
        <v>28.730999999999998</v>
      </c>
      <c r="Q205" s="172">
        <v>3.7530000000000002E-4</v>
      </c>
      <c r="R205" s="172">
        <f>Q205*H205</f>
        <v>5.8922100000000005E-2</v>
      </c>
      <c r="S205" s="172">
        <v>0</v>
      </c>
      <c r="T205" s="173">
        <f>S205*H205</f>
        <v>0</v>
      </c>
      <c r="U205" s="31"/>
      <c r="V205" s="31"/>
      <c r="W205" s="31"/>
      <c r="X205" s="31"/>
      <c r="Y205" s="31"/>
      <c r="Z205" s="31"/>
      <c r="AA205" s="31"/>
      <c r="AB205" s="31"/>
      <c r="AC205" s="31"/>
      <c r="AD205" s="31"/>
      <c r="AE205" s="31"/>
      <c r="AR205" s="174" t="s">
        <v>201</v>
      </c>
      <c r="AT205" s="174" t="s">
        <v>106</v>
      </c>
      <c r="AU205" s="174" t="s">
        <v>70</v>
      </c>
      <c r="AY205" s="17" t="s">
        <v>104</v>
      </c>
      <c r="BE205" s="175">
        <f>IF(N205="základní",J205,0)</f>
        <v>0</v>
      </c>
      <c r="BF205" s="175">
        <f>IF(N205="snížená",J205,0)</f>
        <v>0</v>
      </c>
      <c r="BG205" s="175">
        <f>IF(N205="zákl. přenesená",J205,0)</f>
        <v>0</v>
      </c>
      <c r="BH205" s="175">
        <f>IF(N205="sníž. přenesená",J205,0)</f>
        <v>0</v>
      </c>
      <c r="BI205" s="175">
        <f>IF(N205="nulová",J205,0)</f>
        <v>0</v>
      </c>
      <c r="BJ205" s="17" t="s">
        <v>68</v>
      </c>
      <c r="BK205" s="175">
        <f>ROUND(I205*H205,2)</f>
        <v>0</v>
      </c>
      <c r="BL205" s="17" t="s">
        <v>201</v>
      </c>
      <c r="BM205" s="174" t="s">
        <v>330</v>
      </c>
    </row>
    <row r="206" spans="1:65" s="2" customFormat="1">
      <c r="A206" s="31"/>
      <c r="B206" s="32"/>
      <c r="C206" s="33"/>
      <c r="D206" s="176" t="s">
        <v>112</v>
      </c>
      <c r="E206" s="33"/>
      <c r="F206" s="177" t="s">
        <v>331</v>
      </c>
      <c r="G206" s="33"/>
      <c r="H206" s="33"/>
      <c r="I206" s="33"/>
      <c r="J206" s="33"/>
      <c r="K206" s="33"/>
      <c r="L206" s="36"/>
      <c r="M206" s="178"/>
      <c r="N206" s="179"/>
      <c r="O206" s="61"/>
      <c r="P206" s="61"/>
      <c r="Q206" s="61"/>
      <c r="R206" s="61"/>
      <c r="S206" s="61"/>
      <c r="T206" s="62"/>
      <c r="U206" s="31"/>
      <c r="V206" s="31"/>
      <c r="W206" s="31"/>
      <c r="X206" s="31"/>
      <c r="Y206" s="31"/>
      <c r="Z206" s="31"/>
      <c r="AA206" s="31"/>
      <c r="AB206" s="31"/>
      <c r="AC206" s="31"/>
      <c r="AD206" s="31"/>
      <c r="AE206" s="31"/>
      <c r="AT206" s="17" t="s">
        <v>112</v>
      </c>
      <c r="AU206" s="17" t="s">
        <v>70</v>
      </c>
    </row>
    <row r="207" spans="1:65" s="2" customFormat="1" ht="21.75" customHeight="1">
      <c r="A207" s="31"/>
      <c r="B207" s="32"/>
      <c r="C207" s="181" t="s">
        <v>332</v>
      </c>
      <c r="D207" s="181" t="s">
        <v>134</v>
      </c>
      <c r="E207" s="182" t="s">
        <v>333</v>
      </c>
      <c r="F207" s="183" t="s">
        <v>334</v>
      </c>
      <c r="G207" s="184" t="s">
        <v>109</v>
      </c>
      <c r="H207" s="185">
        <v>180.55</v>
      </c>
      <c r="I207" s="186"/>
      <c r="J207" s="186">
        <f>ROUND(I207*H207,2)</f>
        <v>0</v>
      </c>
      <c r="K207" s="183"/>
      <c r="L207" s="187"/>
      <c r="M207" s="188" t="s">
        <v>16</v>
      </c>
      <c r="N207" s="189" t="s">
        <v>34</v>
      </c>
      <c r="O207" s="172">
        <v>0</v>
      </c>
      <c r="P207" s="172">
        <f>O207*H207</f>
        <v>0</v>
      </c>
      <c r="Q207" s="172">
        <v>3.8800000000000002E-3</v>
      </c>
      <c r="R207" s="172">
        <f>Q207*H207</f>
        <v>0.7005340000000001</v>
      </c>
      <c r="S207" s="172">
        <v>0</v>
      </c>
      <c r="T207" s="173">
        <f>S207*H207</f>
        <v>0</v>
      </c>
      <c r="U207" s="31"/>
      <c r="V207" s="31"/>
      <c r="W207" s="31"/>
      <c r="X207" s="31"/>
      <c r="Y207" s="31"/>
      <c r="Z207" s="31"/>
      <c r="AA207" s="31"/>
      <c r="AB207" s="31"/>
      <c r="AC207" s="31"/>
      <c r="AD207" s="31"/>
      <c r="AE207" s="31"/>
      <c r="AR207" s="174" t="s">
        <v>297</v>
      </c>
      <c r="AT207" s="174" t="s">
        <v>134</v>
      </c>
      <c r="AU207" s="174" t="s">
        <v>70</v>
      </c>
      <c r="AY207" s="17" t="s">
        <v>104</v>
      </c>
      <c r="BE207" s="175">
        <f>IF(N207="základní",J207,0)</f>
        <v>0</v>
      </c>
      <c r="BF207" s="175">
        <f>IF(N207="snížená",J207,0)</f>
        <v>0</v>
      </c>
      <c r="BG207" s="175">
        <f>IF(N207="zákl. přenesená",J207,0)</f>
        <v>0</v>
      </c>
      <c r="BH207" s="175">
        <f>IF(N207="sníž. přenesená",J207,0)</f>
        <v>0</v>
      </c>
      <c r="BI207" s="175">
        <f>IF(N207="nulová",J207,0)</f>
        <v>0</v>
      </c>
      <c r="BJ207" s="17" t="s">
        <v>68</v>
      </c>
      <c r="BK207" s="175">
        <f>ROUND(I207*H207,2)</f>
        <v>0</v>
      </c>
      <c r="BL207" s="17" t="s">
        <v>201</v>
      </c>
      <c r="BM207" s="174" t="s">
        <v>335</v>
      </c>
    </row>
    <row r="208" spans="1:65" s="2" customFormat="1">
      <c r="A208" s="31"/>
      <c r="B208" s="32"/>
      <c r="C208" s="33"/>
      <c r="D208" s="176" t="s">
        <v>112</v>
      </c>
      <c r="E208" s="33"/>
      <c r="F208" s="177" t="s">
        <v>334</v>
      </c>
      <c r="G208" s="33"/>
      <c r="H208" s="33"/>
      <c r="I208" s="33"/>
      <c r="J208" s="33"/>
      <c r="K208" s="33"/>
      <c r="L208" s="36"/>
      <c r="M208" s="178"/>
      <c r="N208" s="179"/>
      <c r="O208" s="61"/>
      <c r="P208" s="61"/>
      <c r="Q208" s="61"/>
      <c r="R208" s="61"/>
      <c r="S208" s="61"/>
      <c r="T208" s="62"/>
      <c r="U208" s="31"/>
      <c r="V208" s="31"/>
      <c r="W208" s="31"/>
      <c r="X208" s="31"/>
      <c r="Y208" s="31"/>
      <c r="Z208" s="31"/>
      <c r="AA208" s="31"/>
      <c r="AB208" s="31"/>
      <c r="AC208" s="31"/>
      <c r="AD208" s="31"/>
      <c r="AE208" s="31"/>
      <c r="AT208" s="17" t="s">
        <v>112</v>
      </c>
      <c r="AU208" s="17" t="s">
        <v>70</v>
      </c>
    </row>
    <row r="209" spans="1:65" s="13" customFormat="1">
      <c r="B209" s="190"/>
      <c r="C209" s="191"/>
      <c r="D209" s="176" t="s">
        <v>140</v>
      </c>
      <c r="E209" s="191"/>
      <c r="F209" s="193" t="s">
        <v>336</v>
      </c>
      <c r="G209" s="191"/>
      <c r="H209" s="194">
        <v>180.55</v>
      </c>
      <c r="I209" s="191"/>
      <c r="J209" s="191"/>
      <c r="K209" s="191"/>
      <c r="L209" s="195"/>
      <c r="M209" s="196"/>
      <c r="N209" s="197"/>
      <c r="O209" s="197"/>
      <c r="P209" s="197"/>
      <c r="Q209" s="197"/>
      <c r="R209" s="197"/>
      <c r="S209" s="197"/>
      <c r="T209" s="198"/>
      <c r="AT209" s="199" t="s">
        <v>140</v>
      </c>
      <c r="AU209" s="199" t="s">
        <v>70</v>
      </c>
      <c r="AV209" s="13" t="s">
        <v>70</v>
      </c>
      <c r="AW209" s="13" t="s">
        <v>4</v>
      </c>
      <c r="AX209" s="13" t="s">
        <v>68</v>
      </c>
      <c r="AY209" s="199" t="s">
        <v>104</v>
      </c>
    </row>
    <row r="210" spans="1:65" s="2" customFormat="1" ht="16.5" customHeight="1">
      <c r="A210" s="31"/>
      <c r="B210" s="32"/>
      <c r="C210" s="164" t="s">
        <v>337</v>
      </c>
      <c r="D210" s="164" t="s">
        <v>106</v>
      </c>
      <c r="E210" s="165" t="s">
        <v>338</v>
      </c>
      <c r="F210" s="166" t="s">
        <v>339</v>
      </c>
      <c r="G210" s="167" t="s">
        <v>129</v>
      </c>
      <c r="H210" s="168">
        <v>4</v>
      </c>
      <c r="I210" s="169"/>
      <c r="J210" s="169">
        <f>ROUND(I210*H210,2)</f>
        <v>0</v>
      </c>
      <c r="K210" s="166"/>
      <c r="L210" s="36"/>
      <c r="M210" s="170" t="s">
        <v>16</v>
      </c>
      <c r="N210" s="171" t="s">
        <v>34</v>
      </c>
      <c r="O210" s="172">
        <v>0.19500000000000001</v>
      </c>
      <c r="P210" s="172">
        <f>O210*H210</f>
        <v>0.78</v>
      </c>
      <c r="Q210" s="172">
        <v>4.0200000000000001E-4</v>
      </c>
      <c r="R210" s="172">
        <f>Q210*H210</f>
        <v>1.6080000000000001E-3</v>
      </c>
      <c r="S210" s="172">
        <v>0</v>
      </c>
      <c r="T210" s="173">
        <f>S210*H210</f>
        <v>0</v>
      </c>
      <c r="U210" s="31"/>
      <c r="V210" s="31"/>
      <c r="W210" s="31"/>
      <c r="X210" s="31"/>
      <c r="Y210" s="31"/>
      <c r="Z210" s="31"/>
      <c r="AA210" s="31"/>
      <c r="AB210" s="31"/>
      <c r="AC210" s="31"/>
      <c r="AD210" s="31"/>
      <c r="AE210" s="31"/>
      <c r="AR210" s="174" t="s">
        <v>201</v>
      </c>
      <c r="AT210" s="174" t="s">
        <v>106</v>
      </c>
      <c r="AU210" s="174" t="s">
        <v>70</v>
      </c>
      <c r="AY210" s="17" t="s">
        <v>104</v>
      </c>
      <c r="BE210" s="175">
        <f>IF(N210="základní",J210,0)</f>
        <v>0</v>
      </c>
      <c r="BF210" s="175">
        <f>IF(N210="snížená",J210,0)</f>
        <v>0</v>
      </c>
      <c r="BG210" s="175">
        <f>IF(N210="zákl. přenesená",J210,0)</f>
        <v>0</v>
      </c>
      <c r="BH210" s="175">
        <f>IF(N210="sníž. přenesená",J210,0)</f>
        <v>0</v>
      </c>
      <c r="BI210" s="175">
        <f>IF(N210="nulová",J210,0)</f>
        <v>0</v>
      </c>
      <c r="BJ210" s="17" t="s">
        <v>68</v>
      </c>
      <c r="BK210" s="175">
        <f>ROUND(I210*H210,2)</f>
        <v>0</v>
      </c>
      <c r="BL210" s="17" t="s">
        <v>201</v>
      </c>
      <c r="BM210" s="174" t="s">
        <v>340</v>
      </c>
    </row>
    <row r="211" spans="1:65" s="2" customFormat="1">
      <c r="A211" s="31"/>
      <c r="B211" s="32"/>
      <c r="C211" s="33"/>
      <c r="D211" s="176" t="s">
        <v>112</v>
      </c>
      <c r="E211" s="33"/>
      <c r="F211" s="177" t="s">
        <v>341</v>
      </c>
      <c r="G211" s="33"/>
      <c r="H211" s="33"/>
      <c r="I211" s="33"/>
      <c r="J211" s="33"/>
      <c r="K211" s="33"/>
      <c r="L211" s="36"/>
      <c r="M211" s="178"/>
      <c r="N211" s="179"/>
      <c r="O211" s="61"/>
      <c r="P211" s="61"/>
      <c r="Q211" s="61"/>
      <c r="R211" s="61"/>
      <c r="S211" s="61"/>
      <c r="T211" s="62"/>
      <c r="U211" s="31"/>
      <c r="V211" s="31"/>
      <c r="W211" s="31"/>
      <c r="X211" s="31"/>
      <c r="Y211" s="31"/>
      <c r="Z211" s="31"/>
      <c r="AA211" s="31"/>
      <c r="AB211" s="31"/>
      <c r="AC211" s="31"/>
      <c r="AD211" s="31"/>
      <c r="AE211" s="31"/>
      <c r="AT211" s="17" t="s">
        <v>112</v>
      </c>
      <c r="AU211" s="17" t="s">
        <v>70</v>
      </c>
    </row>
    <row r="212" spans="1:65" s="2" customFormat="1" ht="16.5" customHeight="1">
      <c r="A212" s="31"/>
      <c r="B212" s="32"/>
      <c r="C212" s="181" t="s">
        <v>342</v>
      </c>
      <c r="D212" s="181" t="s">
        <v>134</v>
      </c>
      <c r="E212" s="182" t="s">
        <v>343</v>
      </c>
      <c r="F212" s="183" t="s">
        <v>344</v>
      </c>
      <c r="G212" s="184" t="s">
        <v>109</v>
      </c>
      <c r="H212" s="185">
        <v>4.4000000000000004</v>
      </c>
      <c r="I212" s="186"/>
      <c r="J212" s="186">
        <f>ROUND(I212*H212,2)</f>
        <v>0</v>
      </c>
      <c r="K212" s="183" t="s">
        <v>16</v>
      </c>
      <c r="L212" s="187"/>
      <c r="M212" s="188" t="s">
        <v>16</v>
      </c>
      <c r="N212" s="189" t="s">
        <v>34</v>
      </c>
      <c r="O212" s="172">
        <v>0</v>
      </c>
      <c r="P212" s="172">
        <f>O212*H212</f>
        <v>0</v>
      </c>
      <c r="Q212" s="172">
        <v>5.4000000000000003E-3</v>
      </c>
      <c r="R212" s="172">
        <f>Q212*H212</f>
        <v>2.3760000000000003E-2</v>
      </c>
      <c r="S212" s="172">
        <v>0</v>
      </c>
      <c r="T212" s="173">
        <f>S212*H212</f>
        <v>0</v>
      </c>
      <c r="U212" s="31"/>
      <c r="V212" s="31"/>
      <c r="W212" s="31"/>
      <c r="X212" s="31"/>
      <c r="Y212" s="31"/>
      <c r="Z212" s="31"/>
      <c r="AA212" s="31"/>
      <c r="AB212" s="31"/>
      <c r="AC212" s="31"/>
      <c r="AD212" s="31"/>
      <c r="AE212" s="31"/>
      <c r="AR212" s="174" t="s">
        <v>297</v>
      </c>
      <c r="AT212" s="174" t="s">
        <v>134</v>
      </c>
      <c r="AU212" s="174" t="s">
        <v>70</v>
      </c>
      <c r="AY212" s="17" t="s">
        <v>104</v>
      </c>
      <c r="BE212" s="175">
        <f>IF(N212="základní",J212,0)</f>
        <v>0</v>
      </c>
      <c r="BF212" s="175">
        <f>IF(N212="snížená",J212,0)</f>
        <v>0</v>
      </c>
      <c r="BG212" s="175">
        <f>IF(N212="zákl. přenesená",J212,0)</f>
        <v>0</v>
      </c>
      <c r="BH212" s="175">
        <f>IF(N212="sníž. přenesená",J212,0)</f>
        <v>0</v>
      </c>
      <c r="BI212" s="175">
        <f>IF(N212="nulová",J212,0)</f>
        <v>0</v>
      </c>
      <c r="BJ212" s="17" t="s">
        <v>68</v>
      </c>
      <c r="BK212" s="175">
        <f>ROUND(I212*H212,2)</f>
        <v>0</v>
      </c>
      <c r="BL212" s="17" t="s">
        <v>201</v>
      </c>
      <c r="BM212" s="174" t="s">
        <v>345</v>
      </c>
    </row>
    <row r="213" spans="1:65" s="2" customFormat="1">
      <c r="A213" s="31"/>
      <c r="B213" s="32"/>
      <c r="C213" s="33"/>
      <c r="D213" s="176" t="s">
        <v>112</v>
      </c>
      <c r="E213" s="33"/>
      <c r="F213" s="177" t="s">
        <v>344</v>
      </c>
      <c r="G213" s="33"/>
      <c r="H213" s="33"/>
      <c r="I213" s="33"/>
      <c r="J213" s="33"/>
      <c r="K213" s="33"/>
      <c r="L213" s="36"/>
      <c r="M213" s="178"/>
      <c r="N213" s="179"/>
      <c r="O213" s="61"/>
      <c r="P213" s="61"/>
      <c r="Q213" s="61"/>
      <c r="R213" s="61"/>
      <c r="S213" s="61"/>
      <c r="T213" s="62"/>
      <c r="U213" s="31"/>
      <c r="V213" s="31"/>
      <c r="W213" s="31"/>
      <c r="X213" s="31"/>
      <c r="Y213" s="31"/>
      <c r="Z213" s="31"/>
      <c r="AA213" s="31"/>
      <c r="AB213" s="31"/>
      <c r="AC213" s="31"/>
      <c r="AD213" s="31"/>
      <c r="AE213" s="31"/>
      <c r="AT213" s="17" t="s">
        <v>112</v>
      </c>
      <c r="AU213" s="17" t="s">
        <v>70</v>
      </c>
    </row>
    <row r="214" spans="1:65" s="13" customFormat="1">
      <c r="B214" s="190"/>
      <c r="C214" s="191"/>
      <c r="D214" s="176" t="s">
        <v>140</v>
      </c>
      <c r="E214" s="191"/>
      <c r="F214" s="193" t="s">
        <v>346</v>
      </c>
      <c r="G214" s="191"/>
      <c r="H214" s="194">
        <v>4.4000000000000004</v>
      </c>
      <c r="I214" s="191"/>
      <c r="J214" s="191"/>
      <c r="K214" s="191"/>
      <c r="L214" s="195"/>
      <c r="M214" s="196"/>
      <c r="N214" s="197"/>
      <c r="O214" s="197"/>
      <c r="P214" s="197"/>
      <c r="Q214" s="197"/>
      <c r="R214" s="197"/>
      <c r="S214" s="197"/>
      <c r="T214" s="198"/>
      <c r="AT214" s="199" t="s">
        <v>140</v>
      </c>
      <c r="AU214" s="199" t="s">
        <v>70</v>
      </c>
      <c r="AV214" s="13" t="s">
        <v>70</v>
      </c>
      <c r="AW214" s="13" t="s">
        <v>4</v>
      </c>
      <c r="AX214" s="13" t="s">
        <v>68</v>
      </c>
      <c r="AY214" s="199" t="s">
        <v>104</v>
      </c>
    </row>
    <row r="215" spans="1:65" s="2" customFormat="1" ht="16.5" customHeight="1">
      <c r="A215" s="31"/>
      <c r="B215" s="32"/>
      <c r="C215" s="164" t="s">
        <v>347</v>
      </c>
      <c r="D215" s="164" t="s">
        <v>106</v>
      </c>
      <c r="E215" s="165" t="s">
        <v>348</v>
      </c>
      <c r="F215" s="166" t="s">
        <v>349</v>
      </c>
      <c r="G215" s="167" t="s">
        <v>137</v>
      </c>
      <c r="H215" s="168">
        <v>0.78500000000000003</v>
      </c>
      <c r="I215" s="169"/>
      <c r="J215" s="169">
        <f>ROUND(I215*H215,2)</f>
        <v>0</v>
      </c>
      <c r="K215" s="166"/>
      <c r="L215" s="36"/>
      <c r="M215" s="170" t="s">
        <v>16</v>
      </c>
      <c r="N215" s="171" t="s">
        <v>34</v>
      </c>
      <c r="O215" s="172">
        <v>1.5669999999999999</v>
      </c>
      <c r="P215" s="172">
        <f>O215*H215</f>
        <v>1.2300949999999999</v>
      </c>
      <c r="Q215" s="172">
        <v>0</v>
      </c>
      <c r="R215" s="172">
        <f>Q215*H215</f>
        <v>0</v>
      </c>
      <c r="S215" s="172">
        <v>0</v>
      </c>
      <c r="T215" s="173">
        <f>S215*H215</f>
        <v>0</v>
      </c>
      <c r="U215" s="31"/>
      <c r="V215" s="31"/>
      <c r="W215" s="31"/>
      <c r="X215" s="31"/>
      <c r="Y215" s="31"/>
      <c r="Z215" s="31"/>
      <c r="AA215" s="31"/>
      <c r="AB215" s="31"/>
      <c r="AC215" s="31"/>
      <c r="AD215" s="31"/>
      <c r="AE215" s="31"/>
      <c r="AR215" s="174" t="s">
        <v>201</v>
      </c>
      <c r="AT215" s="174" t="s">
        <v>106</v>
      </c>
      <c r="AU215" s="174" t="s">
        <v>70</v>
      </c>
      <c r="AY215" s="17" t="s">
        <v>104</v>
      </c>
      <c r="BE215" s="175">
        <f>IF(N215="základní",J215,0)</f>
        <v>0</v>
      </c>
      <c r="BF215" s="175">
        <f>IF(N215="snížená",J215,0)</f>
        <v>0</v>
      </c>
      <c r="BG215" s="175">
        <f>IF(N215="zákl. přenesená",J215,0)</f>
        <v>0</v>
      </c>
      <c r="BH215" s="175">
        <f>IF(N215="sníž. přenesená",J215,0)</f>
        <v>0</v>
      </c>
      <c r="BI215" s="175">
        <f>IF(N215="nulová",J215,0)</f>
        <v>0</v>
      </c>
      <c r="BJ215" s="17" t="s">
        <v>68</v>
      </c>
      <c r="BK215" s="175">
        <f>ROUND(I215*H215,2)</f>
        <v>0</v>
      </c>
      <c r="BL215" s="17" t="s">
        <v>201</v>
      </c>
      <c r="BM215" s="174" t="s">
        <v>350</v>
      </c>
    </row>
    <row r="216" spans="1:65" s="2" customFormat="1" ht="19.5">
      <c r="A216" s="31"/>
      <c r="B216" s="32"/>
      <c r="C216" s="33"/>
      <c r="D216" s="176" t="s">
        <v>112</v>
      </c>
      <c r="E216" s="33"/>
      <c r="F216" s="177" t="s">
        <v>351</v>
      </c>
      <c r="G216" s="33"/>
      <c r="H216" s="33"/>
      <c r="I216" s="33"/>
      <c r="J216" s="33"/>
      <c r="K216" s="33"/>
      <c r="L216" s="36"/>
      <c r="M216" s="178"/>
      <c r="N216" s="179"/>
      <c r="O216" s="61"/>
      <c r="P216" s="61"/>
      <c r="Q216" s="61"/>
      <c r="R216" s="61"/>
      <c r="S216" s="61"/>
      <c r="T216" s="62"/>
      <c r="U216" s="31"/>
      <c r="V216" s="31"/>
      <c r="W216" s="31"/>
      <c r="X216" s="31"/>
      <c r="Y216" s="31"/>
      <c r="Z216" s="31"/>
      <c r="AA216" s="31"/>
      <c r="AB216" s="31"/>
      <c r="AC216" s="31"/>
      <c r="AD216" s="31"/>
      <c r="AE216" s="31"/>
      <c r="AT216" s="17" t="s">
        <v>112</v>
      </c>
      <c r="AU216" s="17" t="s">
        <v>70</v>
      </c>
    </row>
    <row r="217" spans="1:65" s="2" customFormat="1" ht="78">
      <c r="A217" s="31"/>
      <c r="B217" s="32"/>
      <c r="C217" s="33"/>
      <c r="D217" s="176" t="s">
        <v>114</v>
      </c>
      <c r="E217" s="33"/>
      <c r="F217" s="180" t="s">
        <v>352</v>
      </c>
      <c r="G217" s="33"/>
      <c r="H217" s="33"/>
      <c r="I217" s="33"/>
      <c r="J217" s="33"/>
      <c r="K217" s="33"/>
      <c r="L217" s="36"/>
      <c r="M217" s="178"/>
      <c r="N217" s="179"/>
      <c r="O217" s="61"/>
      <c r="P217" s="61"/>
      <c r="Q217" s="61"/>
      <c r="R217" s="61"/>
      <c r="S217" s="61"/>
      <c r="T217" s="62"/>
      <c r="U217" s="31"/>
      <c r="V217" s="31"/>
      <c r="W217" s="31"/>
      <c r="X217" s="31"/>
      <c r="Y217" s="31"/>
      <c r="Z217" s="31"/>
      <c r="AA217" s="31"/>
      <c r="AB217" s="31"/>
      <c r="AC217" s="31"/>
      <c r="AD217" s="31"/>
      <c r="AE217" s="31"/>
      <c r="AT217" s="17" t="s">
        <v>114</v>
      </c>
      <c r="AU217" s="17" t="s">
        <v>70</v>
      </c>
    </row>
    <row r="218" spans="1:65" s="12" customFormat="1" ht="25.9" customHeight="1">
      <c r="B218" s="149"/>
      <c r="C218" s="150"/>
      <c r="D218" s="151" t="s">
        <v>62</v>
      </c>
      <c r="E218" s="152" t="s">
        <v>353</v>
      </c>
      <c r="F218" s="152" t="s">
        <v>354</v>
      </c>
      <c r="G218" s="150"/>
      <c r="H218" s="150"/>
      <c r="I218" s="150"/>
      <c r="J218" s="153">
        <f>BK218</f>
        <v>0</v>
      </c>
      <c r="K218" s="150"/>
      <c r="L218" s="154"/>
      <c r="M218" s="155"/>
      <c r="N218" s="156"/>
      <c r="O218" s="156"/>
      <c r="P218" s="157">
        <f>P219</f>
        <v>0</v>
      </c>
      <c r="Q218" s="156"/>
      <c r="R218" s="157">
        <f>R219</f>
        <v>0</v>
      </c>
      <c r="S218" s="156"/>
      <c r="T218" s="158">
        <f>T219</f>
        <v>0</v>
      </c>
      <c r="AR218" s="159" t="s">
        <v>133</v>
      </c>
      <c r="AT218" s="160" t="s">
        <v>62</v>
      </c>
      <c r="AU218" s="160" t="s">
        <v>63</v>
      </c>
      <c r="AY218" s="159" t="s">
        <v>104</v>
      </c>
      <c r="BK218" s="161">
        <f>BK219</f>
        <v>0</v>
      </c>
    </row>
    <row r="219" spans="1:65" s="12" customFormat="1" ht="22.9" customHeight="1">
      <c r="B219" s="149"/>
      <c r="C219" s="150"/>
      <c r="D219" s="151" t="s">
        <v>62</v>
      </c>
      <c r="E219" s="162" t="s">
        <v>355</v>
      </c>
      <c r="F219" s="162" t="s">
        <v>356</v>
      </c>
      <c r="G219" s="150"/>
      <c r="H219" s="150"/>
      <c r="I219" s="150"/>
      <c r="J219" s="163">
        <f>BK219</f>
        <v>0</v>
      </c>
      <c r="K219" s="150"/>
      <c r="L219" s="154"/>
      <c r="M219" s="155"/>
      <c r="N219" s="156"/>
      <c r="O219" s="156"/>
      <c r="P219" s="157">
        <f>SUM(P220:P221)</f>
        <v>0</v>
      </c>
      <c r="Q219" s="156"/>
      <c r="R219" s="157">
        <f>SUM(R220:R221)</f>
        <v>0</v>
      </c>
      <c r="S219" s="156"/>
      <c r="T219" s="158">
        <f>SUM(T220:T221)</f>
        <v>0</v>
      </c>
      <c r="AR219" s="159" t="s">
        <v>133</v>
      </c>
      <c r="AT219" s="160" t="s">
        <v>62</v>
      </c>
      <c r="AU219" s="160" t="s">
        <v>68</v>
      </c>
      <c r="AY219" s="159" t="s">
        <v>104</v>
      </c>
      <c r="BK219" s="161">
        <f>SUM(BK220:BK221)</f>
        <v>0</v>
      </c>
    </row>
    <row r="220" spans="1:65" s="2" customFormat="1" ht="16.5" customHeight="1">
      <c r="A220" s="31"/>
      <c r="B220" s="32"/>
      <c r="C220" s="164" t="s">
        <v>357</v>
      </c>
      <c r="D220" s="164" t="s">
        <v>106</v>
      </c>
      <c r="E220" s="165" t="s">
        <v>358</v>
      </c>
      <c r="F220" s="166" t="s">
        <v>359</v>
      </c>
      <c r="G220" s="167" t="s">
        <v>360</v>
      </c>
      <c r="H220" s="168">
        <v>1</v>
      </c>
      <c r="I220" s="169"/>
      <c r="J220" s="169">
        <f>ROUND(I220*H220,2)</f>
        <v>0</v>
      </c>
      <c r="K220" s="166"/>
      <c r="L220" s="36"/>
      <c r="M220" s="170" t="s">
        <v>16</v>
      </c>
      <c r="N220" s="171" t="s">
        <v>34</v>
      </c>
      <c r="O220" s="172">
        <v>0</v>
      </c>
      <c r="P220" s="172">
        <f>O220*H220</f>
        <v>0</v>
      </c>
      <c r="Q220" s="172">
        <v>0</v>
      </c>
      <c r="R220" s="172">
        <f>Q220*H220</f>
        <v>0</v>
      </c>
      <c r="S220" s="172">
        <v>0</v>
      </c>
      <c r="T220" s="173">
        <f>S220*H220</f>
        <v>0</v>
      </c>
      <c r="U220" s="31"/>
      <c r="V220" s="31"/>
      <c r="W220" s="31"/>
      <c r="X220" s="31"/>
      <c r="Y220" s="31"/>
      <c r="Z220" s="31"/>
      <c r="AA220" s="31"/>
      <c r="AB220" s="31"/>
      <c r="AC220" s="31"/>
      <c r="AD220" s="31"/>
      <c r="AE220" s="31"/>
      <c r="AR220" s="174" t="s">
        <v>361</v>
      </c>
      <c r="AT220" s="174" t="s">
        <v>106</v>
      </c>
      <c r="AU220" s="174" t="s">
        <v>70</v>
      </c>
      <c r="AY220" s="17" t="s">
        <v>104</v>
      </c>
      <c r="BE220" s="175">
        <f>IF(N220="základní",J220,0)</f>
        <v>0</v>
      </c>
      <c r="BF220" s="175">
        <f>IF(N220="snížená",J220,0)</f>
        <v>0</v>
      </c>
      <c r="BG220" s="175">
        <f>IF(N220="zákl. přenesená",J220,0)</f>
        <v>0</v>
      </c>
      <c r="BH220" s="175">
        <f>IF(N220="sníž. přenesená",J220,0)</f>
        <v>0</v>
      </c>
      <c r="BI220" s="175">
        <f>IF(N220="nulová",J220,0)</f>
        <v>0</v>
      </c>
      <c r="BJ220" s="17" t="s">
        <v>68</v>
      </c>
      <c r="BK220" s="175">
        <f>ROUND(I220*H220,2)</f>
        <v>0</v>
      </c>
      <c r="BL220" s="17" t="s">
        <v>361</v>
      </c>
      <c r="BM220" s="174" t="s">
        <v>362</v>
      </c>
    </row>
    <row r="221" spans="1:65" s="2" customFormat="1">
      <c r="A221" s="31"/>
      <c r="B221" s="32"/>
      <c r="C221" s="33"/>
      <c r="D221" s="176" t="s">
        <v>112</v>
      </c>
      <c r="E221" s="33"/>
      <c r="F221" s="177" t="s">
        <v>359</v>
      </c>
      <c r="G221" s="33"/>
      <c r="H221" s="33"/>
      <c r="I221" s="33"/>
      <c r="J221" s="33"/>
      <c r="K221" s="33"/>
      <c r="L221" s="36"/>
      <c r="M221" s="210"/>
      <c r="N221" s="211"/>
      <c r="O221" s="212"/>
      <c r="P221" s="212"/>
      <c r="Q221" s="212"/>
      <c r="R221" s="212"/>
      <c r="S221" s="212"/>
      <c r="T221" s="213"/>
      <c r="U221" s="31"/>
      <c r="V221" s="31"/>
      <c r="W221" s="31"/>
      <c r="X221" s="31"/>
      <c r="Y221" s="31"/>
      <c r="Z221" s="31"/>
      <c r="AA221" s="31"/>
      <c r="AB221" s="31"/>
      <c r="AC221" s="31"/>
      <c r="AD221" s="31"/>
      <c r="AE221" s="31"/>
      <c r="AT221" s="17" t="s">
        <v>112</v>
      </c>
      <c r="AU221" s="17" t="s">
        <v>70</v>
      </c>
    </row>
    <row r="222" spans="1:65" s="2" customFormat="1" ht="6.95" customHeight="1">
      <c r="A222" s="31"/>
      <c r="B222" s="44"/>
      <c r="C222" s="45"/>
      <c r="D222" s="45"/>
      <c r="E222" s="45"/>
      <c r="F222" s="45"/>
      <c r="G222" s="45"/>
      <c r="H222" s="45"/>
      <c r="I222" s="45"/>
      <c r="J222" s="45"/>
      <c r="K222" s="45"/>
      <c r="L222" s="36"/>
      <c r="M222" s="31"/>
      <c r="O222" s="31"/>
      <c r="P222" s="31"/>
      <c r="Q222" s="31"/>
      <c r="R222" s="31"/>
      <c r="S222" s="31"/>
      <c r="T222" s="31"/>
      <c r="U222" s="31"/>
      <c r="V222" s="31"/>
      <c r="W222" s="31"/>
      <c r="X222" s="31"/>
      <c r="Y222" s="31"/>
      <c r="Z222" s="31"/>
      <c r="AA222" s="31"/>
      <c r="AB222" s="31"/>
      <c r="AC222" s="31"/>
      <c r="AD222" s="31"/>
      <c r="AE222" s="31"/>
    </row>
  </sheetData>
  <autoFilter ref="C85:K221"/>
  <mergeCells count="5">
    <mergeCell ref="E7:H7"/>
    <mergeCell ref="E25:H25"/>
    <mergeCell ref="E46:H46"/>
    <mergeCell ref="E78:H78"/>
    <mergeCell ref="L2:V2"/>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codeName="List3">
    <pageSetUpPr fitToPage="1"/>
  </sheetPr>
  <dimension ref="A1:K218"/>
  <sheetViews>
    <sheetView showGridLines="0" topLeftCell="A178" zoomScale="110" zoomScaleNormal="110" workbookViewId="0"/>
  </sheetViews>
  <sheetFormatPr defaultRowHeight="11.25"/>
  <cols>
    <col min="1" max="1" width="8.33203125" style="214" customWidth="1"/>
    <col min="2" max="2" width="1.6640625" style="214" customWidth="1"/>
    <col min="3" max="4" width="5" style="214" customWidth="1"/>
    <col min="5" max="5" width="11.6640625" style="214" customWidth="1"/>
    <col min="6" max="6" width="9.1640625" style="214" customWidth="1"/>
    <col min="7" max="7" width="5" style="214" customWidth="1"/>
    <col min="8" max="8" width="77.83203125" style="214" customWidth="1"/>
    <col min="9" max="10" width="20" style="214" customWidth="1"/>
    <col min="11" max="11" width="1.6640625" style="214" customWidth="1"/>
  </cols>
  <sheetData>
    <row r="1" spans="2:11" s="1" customFormat="1" ht="37.5" customHeight="1"/>
    <row r="2" spans="2:11" s="1" customFormat="1" ht="7.5" customHeight="1">
      <c r="B2" s="215"/>
      <c r="C2" s="216"/>
      <c r="D2" s="216"/>
      <c r="E2" s="216"/>
      <c r="F2" s="216"/>
      <c r="G2" s="216"/>
      <c r="H2" s="216"/>
      <c r="I2" s="216"/>
      <c r="J2" s="216"/>
      <c r="K2" s="217"/>
    </row>
    <row r="3" spans="2:11" s="15" customFormat="1" ht="45" customHeight="1">
      <c r="B3" s="218"/>
      <c r="C3" s="332" t="s">
        <v>363</v>
      </c>
      <c r="D3" s="332"/>
      <c r="E3" s="332"/>
      <c r="F3" s="332"/>
      <c r="G3" s="332"/>
      <c r="H3" s="332"/>
      <c r="I3" s="332"/>
      <c r="J3" s="332"/>
      <c r="K3" s="219"/>
    </row>
    <row r="4" spans="2:11" s="1" customFormat="1" ht="25.5" customHeight="1">
      <c r="B4" s="220"/>
      <c r="C4" s="333" t="s">
        <v>364</v>
      </c>
      <c r="D4" s="333"/>
      <c r="E4" s="333"/>
      <c r="F4" s="333"/>
      <c r="G4" s="333"/>
      <c r="H4" s="333"/>
      <c r="I4" s="333"/>
      <c r="J4" s="333"/>
      <c r="K4" s="221"/>
    </row>
    <row r="5" spans="2:11" s="1" customFormat="1" ht="5.25" customHeight="1">
      <c r="B5" s="220"/>
      <c r="C5" s="222"/>
      <c r="D5" s="222"/>
      <c r="E5" s="222"/>
      <c r="F5" s="222"/>
      <c r="G5" s="222"/>
      <c r="H5" s="222"/>
      <c r="I5" s="222"/>
      <c r="J5" s="222"/>
      <c r="K5" s="221"/>
    </row>
    <row r="6" spans="2:11" s="1" customFormat="1" ht="15" customHeight="1">
      <c r="B6" s="220"/>
      <c r="C6" s="331" t="s">
        <v>365</v>
      </c>
      <c r="D6" s="331"/>
      <c r="E6" s="331"/>
      <c r="F6" s="331"/>
      <c r="G6" s="331"/>
      <c r="H6" s="331"/>
      <c r="I6" s="331"/>
      <c r="J6" s="331"/>
      <c r="K6" s="221"/>
    </row>
    <row r="7" spans="2:11" s="1" customFormat="1" ht="15" customHeight="1">
      <c r="B7" s="224"/>
      <c r="C7" s="331" t="s">
        <v>366</v>
      </c>
      <c r="D7" s="331"/>
      <c r="E7" s="331"/>
      <c r="F7" s="331"/>
      <c r="G7" s="331"/>
      <c r="H7" s="331"/>
      <c r="I7" s="331"/>
      <c r="J7" s="331"/>
      <c r="K7" s="221"/>
    </row>
    <row r="8" spans="2:11" s="1" customFormat="1" ht="12.75" customHeight="1">
      <c r="B8" s="224"/>
      <c r="C8" s="223"/>
      <c r="D8" s="223"/>
      <c r="E8" s="223"/>
      <c r="F8" s="223"/>
      <c r="G8" s="223"/>
      <c r="H8" s="223"/>
      <c r="I8" s="223"/>
      <c r="J8" s="223"/>
      <c r="K8" s="221"/>
    </row>
    <row r="9" spans="2:11" s="1" customFormat="1" ht="15" customHeight="1">
      <c r="B9" s="224"/>
      <c r="C9" s="331" t="s">
        <v>367</v>
      </c>
      <c r="D9" s="331"/>
      <c r="E9" s="331"/>
      <c r="F9" s="331"/>
      <c r="G9" s="331"/>
      <c r="H9" s="331"/>
      <c r="I9" s="331"/>
      <c r="J9" s="331"/>
      <c r="K9" s="221"/>
    </row>
    <row r="10" spans="2:11" s="1" customFormat="1" ht="15" customHeight="1">
      <c r="B10" s="224"/>
      <c r="C10" s="223"/>
      <c r="D10" s="331" t="s">
        <v>368</v>
      </c>
      <c r="E10" s="331"/>
      <c r="F10" s="331"/>
      <c r="G10" s="331"/>
      <c r="H10" s="331"/>
      <c r="I10" s="331"/>
      <c r="J10" s="331"/>
      <c r="K10" s="221"/>
    </row>
    <row r="11" spans="2:11" s="1" customFormat="1" ht="15" customHeight="1">
      <c r="B11" s="224"/>
      <c r="C11" s="225"/>
      <c r="D11" s="331" t="s">
        <v>369</v>
      </c>
      <c r="E11" s="331"/>
      <c r="F11" s="331"/>
      <c r="G11" s="331"/>
      <c r="H11" s="331"/>
      <c r="I11" s="331"/>
      <c r="J11" s="331"/>
      <c r="K11" s="221"/>
    </row>
    <row r="12" spans="2:11" s="1" customFormat="1" ht="15" customHeight="1">
      <c r="B12" s="224"/>
      <c r="C12" s="225"/>
      <c r="D12" s="223"/>
      <c r="E12" s="223"/>
      <c r="F12" s="223"/>
      <c r="G12" s="223"/>
      <c r="H12" s="223"/>
      <c r="I12" s="223"/>
      <c r="J12" s="223"/>
      <c r="K12" s="221"/>
    </row>
    <row r="13" spans="2:11" s="1" customFormat="1" ht="15" customHeight="1">
      <c r="B13" s="224"/>
      <c r="C13" s="225"/>
      <c r="D13" s="226" t="s">
        <v>370</v>
      </c>
      <c r="E13" s="223"/>
      <c r="F13" s="223"/>
      <c r="G13" s="223"/>
      <c r="H13" s="223"/>
      <c r="I13" s="223"/>
      <c r="J13" s="223"/>
      <c r="K13" s="221"/>
    </row>
    <row r="14" spans="2:11" s="1" customFormat="1" ht="12.75" customHeight="1">
      <c r="B14" s="224"/>
      <c r="C14" s="225"/>
      <c r="D14" s="225"/>
      <c r="E14" s="225"/>
      <c r="F14" s="225"/>
      <c r="G14" s="225"/>
      <c r="H14" s="225"/>
      <c r="I14" s="225"/>
      <c r="J14" s="225"/>
      <c r="K14" s="221"/>
    </row>
    <row r="15" spans="2:11" s="1" customFormat="1" ht="15" customHeight="1">
      <c r="B15" s="224"/>
      <c r="C15" s="225"/>
      <c r="D15" s="331" t="s">
        <v>371</v>
      </c>
      <c r="E15" s="331"/>
      <c r="F15" s="331"/>
      <c r="G15" s="331"/>
      <c r="H15" s="331"/>
      <c r="I15" s="331"/>
      <c r="J15" s="331"/>
      <c r="K15" s="221"/>
    </row>
    <row r="16" spans="2:11" s="1" customFormat="1" ht="15" customHeight="1">
      <c r="B16" s="224"/>
      <c r="C16" s="225"/>
      <c r="D16" s="331" t="s">
        <v>372</v>
      </c>
      <c r="E16" s="331"/>
      <c r="F16" s="331"/>
      <c r="G16" s="331"/>
      <c r="H16" s="331"/>
      <c r="I16" s="331"/>
      <c r="J16" s="331"/>
      <c r="K16" s="221"/>
    </row>
    <row r="17" spans="2:11" s="1" customFormat="1" ht="15" customHeight="1">
      <c r="B17" s="224"/>
      <c r="C17" s="225"/>
      <c r="D17" s="331" t="s">
        <v>373</v>
      </c>
      <c r="E17" s="331"/>
      <c r="F17" s="331"/>
      <c r="G17" s="331"/>
      <c r="H17" s="331"/>
      <c r="I17" s="331"/>
      <c r="J17" s="331"/>
      <c r="K17" s="221"/>
    </row>
    <row r="18" spans="2:11" s="1" customFormat="1" ht="15" customHeight="1">
      <c r="B18" s="224"/>
      <c r="C18" s="225"/>
      <c r="D18" s="225"/>
      <c r="E18" s="227" t="s">
        <v>67</v>
      </c>
      <c r="F18" s="331" t="s">
        <v>374</v>
      </c>
      <c r="G18" s="331"/>
      <c r="H18" s="331"/>
      <c r="I18" s="331"/>
      <c r="J18" s="331"/>
      <c r="K18" s="221"/>
    </row>
    <row r="19" spans="2:11" s="1" customFormat="1" ht="15" customHeight="1">
      <c r="B19" s="224"/>
      <c r="C19" s="225"/>
      <c r="D19" s="225"/>
      <c r="E19" s="227" t="s">
        <v>375</v>
      </c>
      <c r="F19" s="331" t="s">
        <v>376</v>
      </c>
      <c r="G19" s="331"/>
      <c r="H19" s="331"/>
      <c r="I19" s="331"/>
      <c r="J19" s="331"/>
      <c r="K19" s="221"/>
    </row>
    <row r="20" spans="2:11" s="1" customFormat="1" ht="15" customHeight="1">
      <c r="B20" s="224"/>
      <c r="C20" s="225"/>
      <c r="D20" s="225"/>
      <c r="E20" s="227" t="s">
        <v>377</v>
      </c>
      <c r="F20" s="331" t="s">
        <v>378</v>
      </c>
      <c r="G20" s="331"/>
      <c r="H20" s="331"/>
      <c r="I20" s="331"/>
      <c r="J20" s="331"/>
      <c r="K20" s="221"/>
    </row>
    <row r="21" spans="2:11" s="1" customFormat="1" ht="15" customHeight="1">
      <c r="B21" s="224"/>
      <c r="C21" s="225"/>
      <c r="D21" s="225"/>
      <c r="E21" s="227" t="s">
        <v>379</v>
      </c>
      <c r="F21" s="331" t="s">
        <v>380</v>
      </c>
      <c r="G21" s="331"/>
      <c r="H21" s="331"/>
      <c r="I21" s="331"/>
      <c r="J21" s="331"/>
      <c r="K21" s="221"/>
    </row>
    <row r="22" spans="2:11" s="1" customFormat="1" ht="15" customHeight="1">
      <c r="B22" s="224"/>
      <c r="C22" s="225"/>
      <c r="D22" s="225"/>
      <c r="E22" s="227" t="s">
        <v>381</v>
      </c>
      <c r="F22" s="331" t="s">
        <v>382</v>
      </c>
      <c r="G22" s="331"/>
      <c r="H22" s="331"/>
      <c r="I22" s="331"/>
      <c r="J22" s="331"/>
      <c r="K22" s="221"/>
    </row>
    <row r="23" spans="2:11" s="1" customFormat="1" ht="15" customHeight="1">
      <c r="B23" s="224"/>
      <c r="C23" s="225"/>
      <c r="D23" s="225"/>
      <c r="E23" s="227" t="s">
        <v>383</v>
      </c>
      <c r="F23" s="331" t="s">
        <v>384</v>
      </c>
      <c r="G23" s="331"/>
      <c r="H23" s="331"/>
      <c r="I23" s="331"/>
      <c r="J23" s="331"/>
      <c r="K23" s="221"/>
    </row>
    <row r="24" spans="2:11" s="1" customFormat="1" ht="12.75" customHeight="1">
      <c r="B24" s="224"/>
      <c r="C24" s="225"/>
      <c r="D24" s="225"/>
      <c r="E24" s="225"/>
      <c r="F24" s="225"/>
      <c r="G24" s="225"/>
      <c r="H24" s="225"/>
      <c r="I24" s="225"/>
      <c r="J24" s="225"/>
      <c r="K24" s="221"/>
    </row>
    <row r="25" spans="2:11" s="1" customFormat="1" ht="15" customHeight="1">
      <c r="B25" s="224"/>
      <c r="C25" s="331" t="s">
        <v>385</v>
      </c>
      <c r="D25" s="331"/>
      <c r="E25" s="331"/>
      <c r="F25" s="331"/>
      <c r="G25" s="331"/>
      <c r="H25" s="331"/>
      <c r="I25" s="331"/>
      <c r="J25" s="331"/>
      <c r="K25" s="221"/>
    </row>
    <row r="26" spans="2:11" s="1" customFormat="1" ht="15" customHeight="1">
      <c r="B26" s="224"/>
      <c r="C26" s="331" t="s">
        <v>386</v>
      </c>
      <c r="D26" s="331"/>
      <c r="E26" s="331"/>
      <c r="F26" s="331"/>
      <c r="G26" s="331"/>
      <c r="H26" s="331"/>
      <c r="I26" s="331"/>
      <c r="J26" s="331"/>
      <c r="K26" s="221"/>
    </row>
    <row r="27" spans="2:11" s="1" customFormat="1" ht="15" customHeight="1">
      <c r="B27" s="224"/>
      <c r="C27" s="223"/>
      <c r="D27" s="331" t="s">
        <v>387</v>
      </c>
      <c r="E27" s="331"/>
      <c r="F27" s="331"/>
      <c r="G27" s="331"/>
      <c r="H27" s="331"/>
      <c r="I27" s="331"/>
      <c r="J27" s="331"/>
      <c r="K27" s="221"/>
    </row>
    <row r="28" spans="2:11" s="1" customFormat="1" ht="15" customHeight="1">
      <c r="B28" s="224"/>
      <c r="C28" s="225"/>
      <c r="D28" s="331" t="s">
        <v>388</v>
      </c>
      <c r="E28" s="331"/>
      <c r="F28" s="331"/>
      <c r="G28" s="331"/>
      <c r="H28" s="331"/>
      <c r="I28" s="331"/>
      <c r="J28" s="331"/>
      <c r="K28" s="221"/>
    </row>
    <row r="29" spans="2:11" s="1" customFormat="1" ht="12.75" customHeight="1">
      <c r="B29" s="224"/>
      <c r="C29" s="225"/>
      <c r="D29" s="225"/>
      <c r="E29" s="225"/>
      <c r="F29" s="225"/>
      <c r="G29" s="225"/>
      <c r="H29" s="225"/>
      <c r="I29" s="225"/>
      <c r="J29" s="225"/>
      <c r="K29" s="221"/>
    </row>
    <row r="30" spans="2:11" s="1" customFormat="1" ht="15" customHeight="1">
      <c r="B30" s="224"/>
      <c r="C30" s="225"/>
      <c r="D30" s="331" t="s">
        <v>389</v>
      </c>
      <c r="E30" s="331"/>
      <c r="F30" s="331"/>
      <c r="G30" s="331"/>
      <c r="H30" s="331"/>
      <c r="I30" s="331"/>
      <c r="J30" s="331"/>
      <c r="K30" s="221"/>
    </row>
    <row r="31" spans="2:11" s="1" customFormat="1" ht="15" customHeight="1">
      <c r="B31" s="224"/>
      <c r="C31" s="225"/>
      <c r="D31" s="331" t="s">
        <v>390</v>
      </c>
      <c r="E31" s="331"/>
      <c r="F31" s="331"/>
      <c r="G31" s="331"/>
      <c r="H31" s="331"/>
      <c r="I31" s="331"/>
      <c r="J31" s="331"/>
      <c r="K31" s="221"/>
    </row>
    <row r="32" spans="2:11" s="1" customFormat="1" ht="12.75" customHeight="1">
      <c r="B32" s="224"/>
      <c r="C32" s="225"/>
      <c r="D32" s="225"/>
      <c r="E32" s="225"/>
      <c r="F32" s="225"/>
      <c r="G32" s="225"/>
      <c r="H32" s="225"/>
      <c r="I32" s="225"/>
      <c r="J32" s="225"/>
      <c r="K32" s="221"/>
    </row>
    <row r="33" spans="2:11" s="1" customFormat="1" ht="15" customHeight="1">
      <c r="B33" s="224"/>
      <c r="C33" s="225"/>
      <c r="D33" s="331" t="s">
        <v>391</v>
      </c>
      <c r="E33" s="331"/>
      <c r="F33" s="331"/>
      <c r="G33" s="331"/>
      <c r="H33" s="331"/>
      <c r="I33" s="331"/>
      <c r="J33" s="331"/>
      <c r="K33" s="221"/>
    </row>
    <row r="34" spans="2:11" s="1" customFormat="1" ht="15" customHeight="1">
      <c r="B34" s="224"/>
      <c r="C34" s="225"/>
      <c r="D34" s="331" t="s">
        <v>392</v>
      </c>
      <c r="E34" s="331"/>
      <c r="F34" s="331"/>
      <c r="G34" s="331"/>
      <c r="H34" s="331"/>
      <c r="I34" s="331"/>
      <c r="J34" s="331"/>
      <c r="K34" s="221"/>
    </row>
    <row r="35" spans="2:11" s="1" customFormat="1" ht="15" customHeight="1">
      <c r="B35" s="224"/>
      <c r="C35" s="225"/>
      <c r="D35" s="331" t="s">
        <v>393</v>
      </c>
      <c r="E35" s="331"/>
      <c r="F35" s="331"/>
      <c r="G35" s="331"/>
      <c r="H35" s="331"/>
      <c r="I35" s="331"/>
      <c r="J35" s="331"/>
      <c r="K35" s="221"/>
    </row>
    <row r="36" spans="2:11" s="1" customFormat="1" ht="15" customHeight="1">
      <c r="B36" s="224"/>
      <c r="C36" s="225"/>
      <c r="D36" s="223"/>
      <c r="E36" s="226" t="s">
        <v>90</v>
      </c>
      <c r="F36" s="223"/>
      <c r="G36" s="331" t="s">
        <v>394</v>
      </c>
      <c r="H36" s="331"/>
      <c r="I36" s="331"/>
      <c r="J36" s="331"/>
      <c r="K36" s="221"/>
    </row>
    <row r="37" spans="2:11" s="1" customFormat="1" ht="30.75" customHeight="1">
      <c r="B37" s="224"/>
      <c r="C37" s="225"/>
      <c r="D37" s="223"/>
      <c r="E37" s="226" t="s">
        <v>395</v>
      </c>
      <c r="F37" s="223"/>
      <c r="G37" s="331" t="s">
        <v>396</v>
      </c>
      <c r="H37" s="331"/>
      <c r="I37" s="331"/>
      <c r="J37" s="331"/>
      <c r="K37" s="221"/>
    </row>
    <row r="38" spans="2:11" s="1" customFormat="1" ht="15" customHeight="1">
      <c r="B38" s="224"/>
      <c r="C38" s="225"/>
      <c r="D38" s="223"/>
      <c r="E38" s="226" t="s">
        <v>44</v>
      </c>
      <c r="F38" s="223"/>
      <c r="G38" s="331" t="s">
        <v>397</v>
      </c>
      <c r="H38" s="331"/>
      <c r="I38" s="331"/>
      <c r="J38" s="331"/>
      <c r="K38" s="221"/>
    </row>
    <row r="39" spans="2:11" s="1" customFormat="1" ht="15" customHeight="1">
      <c r="B39" s="224"/>
      <c r="C39" s="225"/>
      <c r="D39" s="223"/>
      <c r="E39" s="226" t="s">
        <v>45</v>
      </c>
      <c r="F39" s="223"/>
      <c r="G39" s="331" t="s">
        <v>398</v>
      </c>
      <c r="H39" s="331"/>
      <c r="I39" s="331"/>
      <c r="J39" s="331"/>
      <c r="K39" s="221"/>
    </row>
    <row r="40" spans="2:11" s="1" customFormat="1" ht="15" customHeight="1">
      <c r="B40" s="224"/>
      <c r="C40" s="225"/>
      <c r="D40" s="223"/>
      <c r="E40" s="226" t="s">
        <v>91</v>
      </c>
      <c r="F40" s="223"/>
      <c r="G40" s="331" t="s">
        <v>399</v>
      </c>
      <c r="H40" s="331"/>
      <c r="I40" s="331"/>
      <c r="J40" s="331"/>
      <c r="K40" s="221"/>
    </row>
    <row r="41" spans="2:11" s="1" customFormat="1" ht="15" customHeight="1">
      <c r="B41" s="224"/>
      <c r="C41" s="225"/>
      <c r="D41" s="223"/>
      <c r="E41" s="226" t="s">
        <v>92</v>
      </c>
      <c r="F41" s="223"/>
      <c r="G41" s="331" t="s">
        <v>400</v>
      </c>
      <c r="H41" s="331"/>
      <c r="I41" s="331"/>
      <c r="J41" s="331"/>
      <c r="K41" s="221"/>
    </row>
    <row r="42" spans="2:11" s="1" customFormat="1" ht="15" customHeight="1">
      <c r="B42" s="224"/>
      <c r="C42" s="225"/>
      <c r="D42" s="223"/>
      <c r="E42" s="226" t="s">
        <v>401</v>
      </c>
      <c r="F42" s="223"/>
      <c r="G42" s="331" t="s">
        <v>402</v>
      </c>
      <c r="H42" s="331"/>
      <c r="I42" s="331"/>
      <c r="J42" s="331"/>
      <c r="K42" s="221"/>
    </row>
    <row r="43" spans="2:11" s="1" customFormat="1" ht="15" customHeight="1">
      <c r="B43" s="224"/>
      <c r="C43" s="225"/>
      <c r="D43" s="223"/>
      <c r="E43" s="226"/>
      <c r="F43" s="223"/>
      <c r="G43" s="331" t="s">
        <v>403</v>
      </c>
      <c r="H43" s="331"/>
      <c r="I43" s="331"/>
      <c r="J43" s="331"/>
      <c r="K43" s="221"/>
    </row>
    <row r="44" spans="2:11" s="1" customFormat="1" ht="15" customHeight="1">
      <c r="B44" s="224"/>
      <c r="C44" s="225"/>
      <c r="D44" s="223"/>
      <c r="E44" s="226" t="s">
        <v>404</v>
      </c>
      <c r="F44" s="223"/>
      <c r="G44" s="331" t="s">
        <v>405</v>
      </c>
      <c r="H44" s="331"/>
      <c r="I44" s="331"/>
      <c r="J44" s="331"/>
      <c r="K44" s="221"/>
    </row>
    <row r="45" spans="2:11" s="1" customFormat="1" ht="15" customHeight="1">
      <c r="B45" s="224"/>
      <c r="C45" s="225"/>
      <c r="D45" s="223"/>
      <c r="E45" s="226" t="s">
        <v>94</v>
      </c>
      <c r="F45" s="223"/>
      <c r="G45" s="331" t="s">
        <v>406</v>
      </c>
      <c r="H45" s="331"/>
      <c r="I45" s="331"/>
      <c r="J45" s="331"/>
      <c r="K45" s="221"/>
    </row>
    <row r="46" spans="2:11" s="1" customFormat="1" ht="12.75" customHeight="1">
      <c r="B46" s="224"/>
      <c r="C46" s="225"/>
      <c r="D46" s="223"/>
      <c r="E46" s="223"/>
      <c r="F46" s="223"/>
      <c r="G46" s="223"/>
      <c r="H46" s="223"/>
      <c r="I46" s="223"/>
      <c r="J46" s="223"/>
      <c r="K46" s="221"/>
    </row>
    <row r="47" spans="2:11" s="1" customFormat="1" ht="15" customHeight="1">
      <c r="B47" s="224"/>
      <c r="C47" s="225"/>
      <c r="D47" s="331" t="s">
        <v>407</v>
      </c>
      <c r="E47" s="331"/>
      <c r="F47" s="331"/>
      <c r="G47" s="331"/>
      <c r="H47" s="331"/>
      <c r="I47" s="331"/>
      <c r="J47" s="331"/>
      <c r="K47" s="221"/>
    </row>
    <row r="48" spans="2:11" s="1" customFormat="1" ht="15" customHeight="1">
      <c r="B48" s="224"/>
      <c r="C48" s="225"/>
      <c r="D48" s="225"/>
      <c r="E48" s="331" t="s">
        <v>408</v>
      </c>
      <c r="F48" s="331"/>
      <c r="G48" s="331"/>
      <c r="H48" s="331"/>
      <c r="I48" s="331"/>
      <c r="J48" s="331"/>
      <c r="K48" s="221"/>
    </row>
    <row r="49" spans="2:11" s="1" customFormat="1" ht="15" customHeight="1">
      <c r="B49" s="224"/>
      <c r="C49" s="225"/>
      <c r="D49" s="225"/>
      <c r="E49" s="331" t="s">
        <v>409</v>
      </c>
      <c r="F49" s="331"/>
      <c r="G49" s="331"/>
      <c r="H49" s="331"/>
      <c r="I49" s="331"/>
      <c r="J49" s="331"/>
      <c r="K49" s="221"/>
    </row>
    <row r="50" spans="2:11" s="1" customFormat="1" ht="15" customHeight="1">
      <c r="B50" s="224"/>
      <c r="C50" s="225"/>
      <c r="D50" s="225"/>
      <c r="E50" s="331" t="s">
        <v>410</v>
      </c>
      <c r="F50" s="331"/>
      <c r="G50" s="331"/>
      <c r="H50" s="331"/>
      <c r="I50" s="331"/>
      <c r="J50" s="331"/>
      <c r="K50" s="221"/>
    </row>
    <row r="51" spans="2:11" s="1" customFormat="1" ht="15" customHeight="1">
      <c r="B51" s="224"/>
      <c r="C51" s="225"/>
      <c r="D51" s="331" t="s">
        <v>411</v>
      </c>
      <c r="E51" s="331"/>
      <c r="F51" s="331"/>
      <c r="G51" s="331"/>
      <c r="H51" s="331"/>
      <c r="I51" s="331"/>
      <c r="J51" s="331"/>
      <c r="K51" s="221"/>
    </row>
    <row r="52" spans="2:11" s="1" customFormat="1" ht="25.5" customHeight="1">
      <c r="B52" s="220"/>
      <c r="C52" s="333" t="s">
        <v>412</v>
      </c>
      <c r="D52" s="333"/>
      <c r="E52" s="333"/>
      <c r="F52" s="333"/>
      <c r="G52" s="333"/>
      <c r="H52" s="333"/>
      <c r="I52" s="333"/>
      <c r="J52" s="333"/>
      <c r="K52" s="221"/>
    </row>
    <row r="53" spans="2:11" s="1" customFormat="1" ht="5.25" customHeight="1">
      <c r="B53" s="220"/>
      <c r="C53" s="222"/>
      <c r="D53" s="222"/>
      <c r="E53" s="222"/>
      <c r="F53" s="222"/>
      <c r="G53" s="222"/>
      <c r="H53" s="222"/>
      <c r="I53" s="222"/>
      <c r="J53" s="222"/>
      <c r="K53" s="221"/>
    </row>
    <row r="54" spans="2:11" s="1" customFormat="1" ht="15" customHeight="1">
      <c r="B54" s="220"/>
      <c r="C54" s="331" t="s">
        <v>413</v>
      </c>
      <c r="D54" s="331"/>
      <c r="E54" s="331"/>
      <c r="F54" s="331"/>
      <c r="G54" s="331"/>
      <c r="H54" s="331"/>
      <c r="I54" s="331"/>
      <c r="J54" s="331"/>
      <c r="K54" s="221"/>
    </row>
    <row r="55" spans="2:11" s="1" customFormat="1" ht="15" customHeight="1">
      <c r="B55" s="220"/>
      <c r="C55" s="331" t="s">
        <v>414</v>
      </c>
      <c r="D55" s="331"/>
      <c r="E55" s="331"/>
      <c r="F55" s="331"/>
      <c r="G55" s="331"/>
      <c r="H55" s="331"/>
      <c r="I55" s="331"/>
      <c r="J55" s="331"/>
      <c r="K55" s="221"/>
    </row>
    <row r="56" spans="2:11" s="1" customFormat="1" ht="12.75" customHeight="1">
      <c r="B56" s="220"/>
      <c r="C56" s="223"/>
      <c r="D56" s="223"/>
      <c r="E56" s="223"/>
      <c r="F56" s="223"/>
      <c r="G56" s="223"/>
      <c r="H56" s="223"/>
      <c r="I56" s="223"/>
      <c r="J56" s="223"/>
      <c r="K56" s="221"/>
    </row>
    <row r="57" spans="2:11" s="1" customFormat="1" ht="15" customHeight="1">
      <c r="B57" s="220"/>
      <c r="C57" s="331" t="s">
        <v>415</v>
      </c>
      <c r="D57" s="331"/>
      <c r="E57" s="331"/>
      <c r="F57" s="331"/>
      <c r="G57" s="331"/>
      <c r="H57" s="331"/>
      <c r="I57" s="331"/>
      <c r="J57" s="331"/>
      <c r="K57" s="221"/>
    </row>
    <row r="58" spans="2:11" s="1" customFormat="1" ht="15" customHeight="1">
      <c r="B58" s="220"/>
      <c r="C58" s="225"/>
      <c r="D58" s="331" t="s">
        <v>416</v>
      </c>
      <c r="E58" s="331"/>
      <c r="F58" s="331"/>
      <c r="G58" s="331"/>
      <c r="H58" s="331"/>
      <c r="I58" s="331"/>
      <c r="J58" s="331"/>
      <c r="K58" s="221"/>
    </row>
    <row r="59" spans="2:11" s="1" customFormat="1" ht="15" customHeight="1">
      <c r="B59" s="220"/>
      <c r="C59" s="225"/>
      <c r="D59" s="331" t="s">
        <v>417</v>
      </c>
      <c r="E59" s="331"/>
      <c r="F59" s="331"/>
      <c r="G59" s="331"/>
      <c r="H59" s="331"/>
      <c r="I59" s="331"/>
      <c r="J59" s="331"/>
      <c r="K59" s="221"/>
    </row>
    <row r="60" spans="2:11" s="1" customFormat="1" ht="15" customHeight="1">
      <c r="B60" s="220"/>
      <c r="C60" s="225"/>
      <c r="D60" s="331" t="s">
        <v>418</v>
      </c>
      <c r="E60" s="331"/>
      <c r="F60" s="331"/>
      <c r="G60" s="331"/>
      <c r="H60" s="331"/>
      <c r="I60" s="331"/>
      <c r="J60" s="331"/>
      <c r="K60" s="221"/>
    </row>
    <row r="61" spans="2:11" s="1" customFormat="1" ht="15" customHeight="1">
      <c r="B61" s="220"/>
      <c r="C61" s="225"/>
      <c r="D61" s="331" t="s">
        <v>419</v>
      </c>
      <c r="E61" s="331"/>
      <c r="F61" s="331"/>
      <c r="G61" s="331"/>
      <c r="H61" s="331"/>
      <c r="I61" s="331"/>
      <c r="J61" s="331"/>
      <c r="K61" s="221"/>
    </row>
    <row r="62" spans="2:11" s="1" customFormat="1" ht="15" customHeight="1">
      <c r="B62" s="220"/>
      <c r="C62" s="225"/>
      <c r="D62" s="335" t="s">
        <v>420</v>
      </c>
      <c r="E62" s="335"/>
      <c r="F62" s="335"/>
      <c r="G62" s="335"/>
      <c r="H62" s="335"/>
      <c r="I62" s="335"/>
      <c r="J62" s="335"/>
      <c r="K62" s="221"/>
    </row>
    <row r="63" spans="2:11" s="1" customFormat="1" ht="15" customHeight="1">
      <c r="B63" s="220"/>
      <c r="C63" s="225"/>
      <c r="D63" s="331" t="s">
        <v>421</v>
      </c>
      <c r="E63" s="331"/>
      <c r="F63" s="331"/>
      <c r="G63" s="331"/>
      <c r="H63" s="331"/>
      <c r="I63" s="331"/>
      <c r="J63" s="331"/>
      <c r="K63" s="221"/>
    </row>
    <row r="64" spans="2:11" s="1" customFormat="1" ht="12.75" customHeight="1">
      <c r="B64" s="220"/>
      <c r="C64" s="225"/>
      <c r="D64" s="225"/>
      <c r="E64" s="228"/>
      <c r="F64" s="225"/>
      <c r="G64" s="225"/>
      <c r="H64" s="225"/>
      <c r="I64" s="225"/>
      <c r="J64" s="225"/>
      <c r="K64" s="221"/>
    </row>
    <row r="65" spans="2:11" s="1" customFormat="1" ht="15" customHeight="1">
      <c r="B65" s="220"/>
      <c r="C65" s="225"/>
      <c r="D65" s="331" t="s">
        <v>422</v>
      </c>
      <c r="E65" s="331"/>
      <c r="F65" s="331"/>
      <c r="G65" s="331"/>
      <c r="H65" s="331"/>
      <c r="I65" s="331"/>
      <c r="J65" s="331"/>
      <c r="K65" s="221"/>
    </row>
    <row r="66" spans="2:11" s="1" customFormat="1" ht="15" customHeight="1">
      <c r="B66" s="220"/>
      <c r="C66" s="225"/>
      <c r="D66" s="335" t="s">
        <v>423</v>
      </c>
      <c r="E66" s="335"/>
      <c r="F66" s="335"/>
      <c r="G66" s="335"/>
      <c r="H66" s="335"/>
      <c r="I66" s="335"/>
      <c r="J66" s="335"/>
      <c r="K66" s="221"/>
    </row>
    <row r="67" spans="2:11" s="1" customFormat="1" ht="15" customHeight="1">
      <c r="B67" s="220"/>
      <c r="C67" s="225"/>
      <c r="D67" s="331" t="s">
        <v>424</v>
      </c>
      <c r="E67" s="331"/>
      <c r="F67" s="331"/>
      <c r="G67" s="331"/>
      <c r="H67" s="331"/>
      <c r="I67" s="331"/>
      <c r="J67" s="331"/>
      <c r="K67" s="221"/>
    </row>
    <row r="68" spans="2:11" s="1" customFormat="1" ht="15" customHeight="1">
      <c r="B68" s="220"/>
      <c r="C68" s="225"/>
      <c r="D68" s="331" t="s">
        <v>425</v>
      </c>
      <c r="E68" s="331"/>
      <c r="F68" s="331"/>
      <c r="G68" s="331"/>
      <c r="H68" s="331"/>
      <c r="I68" s="331"/>
      <c r="J68" s="331"/>
      <c r="K68" s="221"/>
    </row>
    <row r="69" spans="2:11" s="1" customFormat="1" ht="15" customHeight="1">
      <c r="B69" s="220"/>
      <c r="C69" s="225"/>
      <c r="D69" s="331" t="s">
        <v>426</v>
      </c>
      <c r="E69" s="331"/>
      <c r="F69" s="331"/>
      <c r="G69" s="331"/>
      <c r="H69" s="331"/>
      <c r="I69" s="331"/>
      <c r="J69" s="331"/>
      <c r="K69" s="221"/>
    </row>
    <row r="70" spans="2:11" s="1" customFormat="1" ht="15" customHeight="1">
      <c r="B70" s="220"/>
      <c r="C70" s="225"/>
      <c r="D70" s="331" t="s">
        <v>427</v>
      </c>
      <c r="E70" s="331"/>
      <c r="F70" s="331"/>
      <c r="G70" s="331"/>
      <c r="H70" s="331"/>
      <c r="I70" s="331"/>
      <c r="J70" s="331"/>
      <c r="K70" s="221"/>
    </row>
    <row r="71" spans="2:11" s="1" customFormat="1" ht="12.75" customHeight="1">
      <c r="B71" s="229"/>
      <c r="C71" s="230"/>
      <c r="D71" s="230"/>
      <c r="E71" s="230"/>
      <c r="F71" s="230"/>
      <c r="G71" s="230"/>
      <c r="H71" s="230"/>
      <c r="I71" s="230"/>
      <c r="J71" s="230"/>
      <c r="K71" s="231"/>
    </row>
    <row r="72" spans="2:11" s="1" customFormat="1" ht="18.75" customHeight="1">
      <c r="B72" s="232"/>
      <c r="C72" s="232"/>
      <c r="D72" s="232"/>
      <c r="E72" s="232"/>
      <c r="F72" s="232"/>
      <c r="G72" s="232"/>
      <c r="H72" s="232"/>
      <c r="I72" s="232"/>
      <c r="J72" s="232"/>
      <c r="K72" s="233"/>
    </row>
    <row r="73" spans="2:11" s="1" customFormat="1" ht="18.75" customHeight="1">
      <c r="B73" s="233"/>
      <c r="C73" s="233"/>
      <c r="D73" s="233"/>
      <c r="E73" s="233"/>
      <c r="F73" s="233"/>
      <c r="G73" s="233"/>
      <c r="H73" s="233"/>
      <c r="I73" s="233"/>
      <c r="J73" s="233"/>
      <c r="K73" s="233"/>
    </row>
    <row r="74" spans="2:11" s="1" customFormat="1" ht="7.5" customHeight="1">
      <c r="B74" s="234"/>
      <c r="C74" s="235"/>
      <c r="D74" s="235"/>
      <c r="E74" s="235"/>
      <c r="F74" s="235"/>
      <c r="G74" s="235"/>
      <c r="H74" s="235"/>
      <c r="I74" s="235"/>
      <c r="J74" s="235"/>
      <c r="K74" s="236"/>
    </row>
    <row r="75" spans="2:11" s="1" customFormat="1" ht="45" customHeight="1">
      <c r="B75" s="237"/>
      <c r="C75" s="334" t="s">
        <v>428</v>
      </c>
      <c r="D75" s="334"/>
      <c r="E75" s="334"/>
      <c r="F75" s="334"/>
      <c r="G75" s="334"/>
      <c r="H75" s="334"/>
      <c r="I75" s="334"/>
      <c r="J75" s="334"/>
      <c r="K75" s="238"/>
    </row>
    <row r="76" spans="2:11" s="1" customFormat="1" ht="17.25" customHeight="1">
      <c r="B76" s="237"/>
      <c r="C76" s="239" t="s">
        <v>429</v>
      </c>
      <c r="D76" s="239"/>
      <c r="E76" s="239"/>
      <c r="F76" s="239" t="s">
        <v>430</v>
      </c>
      <c r="G76" s="240"/>
      <c r="H76" s="239" t="s">
        <v>45</v>
      </c>
      <c r="I76" s="239" t="s">
        <v>48</v>
      </c>
      <c r="J76" s="239" t="s">
        <v>431</v>
      </c>
      <c r="K76" s="238"/>
    </row>
    <row r="77" spans="2:11" s="1" customFormat="1" ht="17.25" customHeight="1">
      <c r="B77" s="237"/>
      <c r="C77" s="241" t="s">
        <v>432</v>
      </c>
      <c r="D77" s="241"/>
      <c r="E77" s="241"/>
      <c r="F77" s="242" t="s">
        <v>433</v>
      </c>
      <c r="G77" s="243"/>
      <c r="H77" s="241"/>
      <c r="I77" s="241"/>
      <c r="J77" s="241" t="s">
        <v>434</v>
      </c>
      <c r="K77" s="238"/>
    </row>
    <row r="78" spans="2:11" s="1" customFormat="1" ht="5.25" customHeight="1">
      <c r="B78" s="237"/>
      <c r="C78" s="244"/>
      <c r="D78" s="244"/>
      <c r="E78" s="244"/>
      <c r="F78" s="244"/>
      <c r="G78" s="245"/>
      <c r="H78" s="244"/>
      <c r="I78" s="244"/>
      <c r="J78" s="244"/>
      <c r="K78" s="238"/>
    </row>
    <row r="79" spans="2:11" s="1" customFormat="1" ht="15" customHeight="1">
      <c r="B79" s="237"/>
      <c r="C79" s="226" t="s">
        <v>44</v>
      </c>
      <c r="D79" s="244"/>
      <c r="E79" s="244"/>
      <c r="F79" s="246" t="s">
        <v>435</v>
      </c>
      <c r="G79" s="245"/>
      <c r="H79" s="226" t="s">
        <v>436</v>
      </c>
      <c r="I79" s="226" t="s">
        <v>437</v>
      </c>
      <c r="J79" s="226">
        <v>20</v>
      </c>
      <c r="K79" s="238"/>
    </row>
    <row r="80" spans="2:11" s="1" customFormat="1" ht="15" customHeight="1">
      <c r="B80" s="237"/>
      <c r="C80" s="226" t="s">
        <v>438</v>
      </c>
      <c r="D80" s="226"/>
      <c r="E80" s="226"/>
      <c r="F80" s="246" t="s">
        <v>435</v>
      </c>
      <c r="G80" s="245"/>
      <c r="H80" s="226" t="s">
        <v>439</v>
      </c>
      <c r="I80" s="226" t="s">
        <v>437</v>
      </c>
      <c r="J80" s="226">
        <v>120</v>
      </c>
      <c r="K80" s="238"/>
    </row>
    <row r="81" spans="2:11" s="1" customFormat="1" ht="15" customHeight="1">
      <c r="B81" s="247"/>
      <c r="C81" s="226" t="s">
        <v>440</v>
      </c>
      <c r="D81" s="226"/>
      <c r="E81" s="226"/>
      <c r="F81" s="246" t="s">
        <v>441</v>
      </c>
      <c r="G81" s="245"/>
      <c r="H81" s="226" t="s">
        <v>442</v>
      </c>
      <c r="I81" s="226" t="s">
        <v>437</v>
      </c>
      <c r="J81" s="226">
        <v>50</v>
      </c>
      <c r="K81" s="238"/>
    </row>
    <row r="82" spans="2:11" s="1" customFormat="1" ht="15" customHeight="1">
      <c r="B82" s="247"/>
      <c r="C82" s="226" t="s">
        <v>443</v>
      </c>
      <c r="D82" s="226"/>
      <c r="E82" s="226"/>
      <c r="F82" s="246" t="s">
        <v>435</v>
      </c>
      <c r="G82" s="245"/>
      <c r="H82" s="226" t="s">
        <v>444</v>
      </c>
      <c r="I82" s="226" t="s">
        <v>445</v>
      </c>
      <c r="J82" s="226"/>
      <c r="K82" s="238"/>
    </row>
    <row r="83" spans="2:11" s="1" customFormat="1" ht="15" customHeight="1">
      <c r="B83" s="247"/>
      <c r="C83" s="248" t="s">
        <v>446</v>
      </c>
      <c r="D83" s="248"/>
      <c r="E83" s="248"/>
      <c r="F83" s="249" t="s">
        <v>441</v>
      </c>
      <c r="G83" s="248"/>
      <c r="H83" s="248" t="s">
        <v>447</v>
      </c>
      <c r="I83" s="248" t="s">
        <v>437</v>
      </c>
      <c r="J83" s="248">
        <v>15</v>
      </c>
      <c r="K83" s="238"/>
    </row>
    <row r="84" spans="2:11" s="1" customFormat="1" ht="15" customHeight="1">
      <c r="B84" s="247"/>
      <c r="C84" s="248" t="s">
        <v>448</v>
      </c>
      <c r="D84" s="248"/>
      <c r="E84" s="248"/>
      <c r="F84" s="249" t="s">
        <v>441</v>
      </c>
      <c r="G84" s="248"/>
      <c r="H84" s="248" t="s">
        <v>449</v>
      </c>
      <c r="I84" s="248" t="s">
        <v>437</v>
      </c>
      <c r="J84" s="248">
        <v>15</v>
      </c>
      <c r="K84" s="238"/>
    </row>
    <row r="85" spans="2:11" s="1" customFormat="1" ht="15" customHeight="1">
      <c r="B85" s="247"/>
      <c r="C85" s="248" t="s">
        <v>450</v>
      </c>
      <c r="D85" s="248"/>
      <c r="E85" s="248"/>
      <c r="F85" s="249" t="s">
        <v>441</v>
      </c>
      <c r="G85" s="248"/>
      <c r="H85" s="248" t="s">
        <v>451</v>
      </c>
      <c r="I85" s="248" t="s">
        <v>437</v>
      </c>
      <c r="J85" s="248">
        <v>20</v>
      </c>
      <c r="K85" s="238"/>
    </row>
    <row r="86" spans="2:11" s="1" customFormat="1" ht="15" customHeight="1">
      <c r="B86" s="247"/>
      <c r="C86" s="248" t="s">
        <v>452</v>
      </c>
      <c r="D86" s="248"/>
      <c r="E86" s="248"/>
      <c r="F86" s="249" t="s">
        <v>441</v>
      </c>
      <c r="G86" s="248"/>
      <c r="H86" s="248" t="s">
        <v>453</v>
      </c>
      <c r="I86" s="248" t="s">
        <v>437</v>
      </c>
      <c r="J86" s="248">
        <v>20</v>
      </c>
      <c r="K86" s="238"/>
    </row>
    <row r="87" spans="2:11" s="1" customFormat="1" ht="15" customHeight="1">
      <c r="B87" s="247"/>
      <c r="C87" s="226" t="s">
        <v>454</v>
      </c>
      <c r="D87" s="226"/>
      <c r="E87" s="226"/>
      <c r="F87" s="246" t="s">
        <v>441</v>
      </c>
      <c r="G87" s="245"/>
      <c r="H87" s="226" t="s">
        <v>455</v>
      </c>
      <c r="I87" s="226" t="s">
        <v>437</v>
      </c>
      <c r="J87" s="226">
        <v>50</v>
      </c>
      <c r="K87" s="238"/>
    </row>
    <row r="88" spans="2:11" s="1" customFormat="1" ht="15" customHeight="1">
      <c r="B88" s="247"/>
      <c r="C88" s="226" t="s">
        <v>456</v>
      </c>
      <c r="D88" s="226"/>
      <c r="E88" s="226"/>
      <c r="F88" s="246" t="s">
        <v>441</v>
      </c>
      <c r="G88" s="245"/>
      <c r="H88" s="226" t="s">
        <v>457</v>
      </c>
      <c r="I88" s="226" t="s">
        <v>437</v>
      </c>
      <c r="J88" s="226">
        <v>20</v>
      </c>
      <c r="K88" s="238"/>
    </row>
    <row r="89" spans="2:11" s="1" customFormat="1" ht="15" customHeight="1">
      <c r="B89" s="247"/>
      <c r="C89" s="226" t="s">
        <v>458</v>
      </c>
      <c r="D89" s="226"/>
      <c r="E89" s="226"/>
      <c r="F89" s="246" t="s">
        <v>441</v>
      </c>
      <c r="G89" s="245"/>
      <c r="H89" s="226" t="s">
        <v>459</v>
      </c>
      <c r="I89" s="226" t="s">
        <v>437</v>
      </c>
      <c r="J89" s="226">
        <v>20</v>
      </c>
      <c r="K89" s="238"/>
    </row>
    <row r="90" spans="2:11" s="1" customFormat="1" ht="15" customHeight="1">
      <c r="B90" s="247"/>
      <c r="C90" s="226" t="s">
        <v>460</v>
      </c>
      <c r="D90" s="226"/>
      <c r="E90" s="226"/>
      <c r="F90" s="246" t="s">
        <v>441</v>
      </c>
      <c r="G90" s="245"/>
      <c r="H90" s="226" t="s">
        <v>461</v>
      </c>
      <c r="I90" s="226" t="s">
        <v>437</v>
      </c>
      <c r="J90" s="226">
        <v>50</v>
      </c>
      <c r="K90" s="238"/>
    </row>
    <row r="91" spans="2:11" s="1" customFormat="1" ht="15" customHeight="1">
      <c r="B91" s="247"/>
      <c r="C91" s="226" t="s">
        <v>462</v>
      </c>
      <c r="D91" s="226"/>
      <c r="E91" s="226"/>
      <c r="F91" s="246" t="s">
        <v>441</v>
      </c>
      <c r="G91" s="245"/>
      <c r="H91" s="226" t="s">
        <v>462</v>
      </c>
      <c r="I91" s="226" t="s">
        <v>437</v>
      </c>
      <c r="J91" s="226">
        <v>50</v>
      </c>
      <c r="K91" s="238"/>
    </row>
    <row r="92" spans="2:11" s="1" customFormat="1" ht="15" customHeight="1">
      <c r="B92" s="247"/>
      <c r="C92" s="226" t="s">
        <v>463</v>
      </c>
      <c r="D92" s="226"/>
      <c r="E92" s="226"/>
      <c r="F92" s="246" t="s">
        <v>441</v>
      </c>
      <c r="G92" s="245"/>
      <c r="H92" s="226" t="s">
        <v>464</v>
      </c>
      <c r="I92" s="226" t="s">
        <v>437</v>
      </c>
      <c r="J92" s="226">
        <v>255</v>
      </c>
      <c r="K92" s="238"/>
    </row>
    <row r="93" spans="2:11" s="1" customFormat="1" ht="15" customHeight="1">
      <c r="B93" s="247"/>
      <c r="C93" s="226" t="s">
        <v>465</v>
      </c>
      <c r="D93" s="226"/>
      <c r="E93" s="226"/>
      <c r="F93" s="246" t="s">
        <v>435</v>
      </c>
      <c r="G93" s="245"/>
      <c r="H93" s="226" t="s">
        <v>466</v>
      </c>
      <c r="I93" s="226" t="s">
        <v>467</v>
      </c>
      <c r="J93" s="226"/>
      <c r="K93" s="238"/>
    </row>
    <row r="94" spans="2:11" s="1" customFormat="1" ht="15" customHeight="1">
      <c r="B94" s="247"/>
      <c r="C94" s="226" t="s">
        <v>468</v>
      </c>
      <c r="D94" s="226"/>
      <c r="E94" s="226"/>
      <c r="F94" s="246" t="s">
        <v>435</v>
      </c>
      <c r="G94" s="245"/>
      <c r="H94" s="226" t="s">
        <v>469</v>
      </c>
      <c r="I94" s="226" t="s">
        <v>470</v>
      </c>
      <c r="J94" s="226"/>
      <c r="K94" s="238"/>
    </row>
    <row r="95" spans="2:11" s="1" customFormat="1" ht="15" customHeight="1">
      <c r="B95" s="247"/>
      <c r="C95" s="226" t="s">
        <v>471</v>
      </c>
      <c r="D95" s="226"/>
      <c r="E95" s="226"/>
      <c r="F95" s="246" t="s">
        <v>435</v>
      </c>
      <c r="G95" s="245"/>
      <c r="H95" s="226" t="s">
        <v>471</v>
      </c>
      <c r="I95" s="226" t="s">
        <v>470</v>
      </c>
      <c r="J95" s="226"/>
      <c r="K95" s="238"/>
    </row>
    <row r="96" spans="2:11" s="1" customFormat="1" ht="15" customHeight="1">
      <c r="B96" s="247"/>
      <c r="C96" s="226" t="s">
        <v>29</v>
      </c>
      <c r="D96" s="226"/>
      <c r="E96" s="226"/>
      <c r="F96" s="246" t="s">
        <v>435</v>
      </c>
      <c r="G96" s="245"/>
      <c r="H96" s="226" t="s">
        <v>472</v>
      </c>
      <c r="I96" s="226" t="s">
        <v>470</v>
      </c>
      <c r="J96" s="226"/>
      <c r="K96" s="238"/>
    </row>
    <row r="97" spans="2:11" s="1" customFormat="1" ht="15" customHeight="1">
      <c r="B97" s="247"/>
      <c r="C97" s="226" t="s">
        <v>39</v>
      </c>
      <c r="D97" s="226"/>
      <c r="E97" s="226"/>
      <c r="F97" s="246" t="s">
        <v>435</v>
      </c>
      <c r="G97" s="245"/>
      <c r="H97" s="226" t="s">
        <v>473</v>
      </c>
      <c r="I97" s="226" t="s">
        <v>470</v>
      </c>
      <c r="J97" s="226"/>
      <c r="K97" s="238"/>
    </row>
    <row r="98" spans="2:11" s="1" customFormat="1" ht="15" customHeight="1">
      <c r="B98" s="250"/>
      <c r="C98" s="251"/>
      <c r="D98" s="251"/>
      <c r="E98" s="251"/>
      <c r="F98" s="251"/>
      <c r="G98" s="251"/>
      <c r="H98" s="251"/>
      <c r="I98" s="251"/>
      <c r="J98" s="251"/>
      <c r="K98" s="252"/>
    </row>
    <row r="99" spans="2:11" s="1" customFormat="1" ht="18.75" customHeight="1">
      <c r="B99" s="253"/>
      <c r="C99" s="254"/>
      <c r="D99" s="254"/>
      <c r="E99" s="254"/>
      <c r="F99" s="254"/>
      <c r="G99" s="254"/>
      <c r="H99" s="254"/>
      <c r="I99" s="254"/>
      <c r="J99" s="254"/>
      <c r="K99" s="253"/>
    </row>
    <row r="100" spans="2:11" s="1" customFormat="1" ht="18.75" customHeight="1">
      <c r="B100" s="233"/>
      <c r="C100" s="233"/>
      <c r="D100" s="233"/>
      <c r="E100" s="233"/>
      <c r="F100" s="233"/>
      <c r="G100" s="233"/>
      <c r="H100" s="233"/>
      <c r="I100" s="233"/>
      <c r="J100" s="233"/>
      <c r="K100" s="233"/>
    </row>
    <row r="101" spans="2:11" s="1" customFormat="1" ht="7.5" customHeight="1">
      <c r="B101" s="234"/>
      <c r="C101" s="235"/>
      <c r="D101" s="235"/>
      <c r="E101" s="235"/>
      <c r="F101" s="235"/>
      <c r="G101" s="235"/>
      <c r="H101" s="235"/>
      <c r="I101" s="235"/>
      <c r="J101" s="235"/>
      <c r="K101" s="236"/>
    </row>
    <row r="102" spans="2:11" s="1" customFormat="1" ht="45" customHeight="1">
      <c r="B102" s="237"/>
      <c r="C102" s="334" t="s">
        <v>474</v>
      </c>
      <c r="D102" s="334"/>
      <c r="E102" s="334"/>
      <c r="F102" s="334"/>
      <c r="G102" s="334"/>
      <c r="H102" s="334"/>
      <c r="I102" s="334"/>
      <c r="J102" s="334"/>
      <c r="K102" s="238"/>
    </row>
    <row r="103" spans="2:11" s="1" customFormat="1" ht="17.25" customHeight="1">
      <c r="B103" s="237"/>
      <c r="C103" s="239" t="s">
        <v>429</v>
      </c>
      <c r="D103" s="239"/>
      <c r="E103" s="239"/>
      <c r="F103" s="239" t="s">
        <v>430</v>
      </c>
      <c r="G103" s="240"/>
      <c r="H103" s="239" t="s">
        <v>45</v>
      </c>
      <c r="I103" s="239" t="s">
        <v>48</v>
      </c>
      <c r="J103" s="239" t="s">
        <v>431</v>
      </c>
      <c r="K103" s="238"/>
    </row>
    <row r="104" spans="2:11" s="1" customFormat="1" ht="17.25" customHeight="1">
      <c r="B104" s="237"/>
      <c r="C104" s="241" t="s">
        <v>432</v>
      </c>
      <c r="D104" s="241"/>
      <c r="E104" s="241"/>
      <c r="F104" s="242" t="s">
        <v>433</v>
      </c>
      <c r="G104" s="243"/>
      <c r="H104" s="241"/>
      <c r="I104" s="241"/>
      <c r="J104" s="241" t="s">
        <v>434</v>
      </c>
      <c r="K104" s="238"/>
    </row>
    <row r="105" spans="2:11" s="1" customFormat="1" ht="5.25" customHeight="1">
      <c r="B105" s="237"/>
      <c r="C105" s="239"/>
      <c r="D105" s="239"/>
      <c r="E105" s="239"/>
      <c r="F105" s="239"/>
      <c r="G105" s="255"/>
      <c r="H105" s="239"/>
      <c r="I105" s="239"/>
      <c r="J105" s="239"/>
      <c r="K105" s="238"/>
    </row>
    <row r="106" spans="2:11" s="1" customFormat="1" ht="15" customHeight="1">
      <c r="B106" s="237"/>
      <c r="C106" s="226" t="s">
        <v>44</v>
      </c>
      <c r="D106" s="244"/>
      <c r="E106" s="244"/>
      <c r="F106" s="246" t="s">
        <v>435</v>
      </c>
      <c r="G106" s="255"/>
      <c r="H106" s="226" t="s">
        <v>475</v>
      </c>
      <c r="I106" s="226" t="s">
        <v>437</v>
      </c>
      <c r="J106" s="226">
        <v>20</v>
      </c>
      <c r="K106" s="238"/>
    </row>
    <row r="107" spans="2:11" s="1" customFormat="1" ht="15" customHeight="1">
      <c r="B107" s="237"/>
      <c r="C107" s="226" t="s">
        <v>438</v>
      </c>
      <c r="D107" s="226"/>
      <c r="E107" s="226"/>
      <c r="F107" s="246" t="s">
        <v>435</v>
      </c>
      <c r="G107" s="226"/>
      <c r="H107" s="226" t="s">
        <v>475</v>
      </c>
      <c r="I107" s="226" t="s">
        <v>437</v>
      </c>
      <c r="J107" s="226">
        <v>120</v>
      </c>
      <c r="K107" s="238"/>
    </row>
    <row r="108" spans="2:11" s="1" customFormat="1" ht="15" customHeight="1">
      <c r="B108" s="247"/>
      <c r="C108" s="226" t="s">
        <v>440</v>
      </c>
      <c r="D108" s="226"/>
      <c r="E108" s="226"/>
      <c r="F108" s="246" t="s">
        <v>441</v>
      </c>
      <c r="G108" s="226"/>
      <c r="H108" s="226" t="s">
        <v>475</v>
      </c>
      <c r="I108" s="226" t="s">
        <v>437</v>
      </c>
      <c r="J108" s="226">
        <v>50</v>
      </c>
      <c r="K108" s="238"/>
    </row>
    <row r="109" spans="2:11" s="1" customFormat="1" ht="15" customHeight="1">
      <c r="B109" s="247"/>
      <c r="C109" s="226" t="s">
        <v>443</v>
      </c>
      <c r="D109" s="226"/>
      <c r="E109" s="226"/>
      <c r="F109" s="246" t="s">
        <v>435</v>
      </c>
      <c r="G109" s="226"/>
      <c r="H109" s="226" t="s">
        <v>475</v>
      </c>
      <c r="I109" s="226" t="s">
        <v>445</v>
      </c>
      <c r="J109" s="226"/>
      <c r="K109" s="238"/>
    </row>
    <row r="110" spans="2:11" s="1" customFormat="1" ht="15" customHeight="1">
      <c r="B110" s="247"/>
      <c r="C110" s="226" t="s">
        <v>454</v>
      </c>
      <c r="D110" s="226"/>
      <c r="E110" s="226"/>
      <c r="F110" s="246" t="s">
        <v>441</v>
      </c>
      <c r="G110" s="226"/>
      <c r="H110" s="226" t="s">
        <v>475</v>
      </c>
      <c r="I110" s="226" t="s">
        <v>437</v>
      </c>
      <c r="J110" s="226">
        <v>50</v>
      </c>
      <c r="K110" s="238"/>
    </row>
    <row r="111" spans="2:11" s="1" customFormat="1" ht="15" customHeight="1">
      <c r="B111" s="247"/>
      <c r="C111" s="226" t="s">
        <v>462</v>
      </c>
      <c r="D111" s="226"/>
      <c r="E111" s="226"/>
      <c r="F111" s="246" t="s">
        <v>441</v>
      </c>
      <c r="G111" s="226"/>
      <c r="H111" s="226" t="s">
        <v>475</v>
      </c>
      <c r="I111" s="226" t="s">
        <v>437</v>
      </c>
      <c r="J111" s="226">
        <v>50</v>
      </c>
      <c r="K111" s="238"/>
    </row>
    <row r="112" spans="2:11" s="1" customFormat="1" ht="15" customHeight="1">
      <c r="B112" s="247"/>
      <c r="C112" s="226" t="s">
        <v>460</v>
      </c>
      <c r="D112" s="226"/>
      <c r="E112" s="226"/>
      <c r="F112" s="246" t="s">
        <v>441</v>
      </c>
      <c r="G112" s="226"/>
      <c r="H112" s="226" t="s">
        <v>475</v>
      </c>
      <c r="I112" s="226" t="s">
        <v>437</v>
      </c>
      <c r="J112" s="226">
        <v>50</v>
      </c>
      <c r="K112" s="238"/>
    </row>
    <row r="113" spans="2:11" s="1" customFormat="1" ht="15" customHeight="1">
      <c r="B113" s="247"/>
      <c r="C113" s="226" t="s">
        <v>44</v>
      </c>
      <c r="D113" s="226"/>
      <c r="E113" s="226"/>
      <c r="F113" s="246" t="s">
        <v>435</v>
      </c>
      <c r="G113" s="226"/>
      <c r="H113" s="226" t="s">
        <v>476</v>
      </c>
      <c r="I113" s="226" t="s">
        <v>437</v>
      </c>
      <c r="J113" s="226">
        <v>20</v>
      </c>
      <c r="K113" s="238"/>
    </row>
    <row r="114" spans="2:11" s="1" customFormat="1" ht="15" customHeight="1">
      <c r="B114" s="247"/>
      <c r="C114" s="226" t="s">
        <v>477</v>
      </c>
      <c r="D114" s="226"/>
      <c r="E114" s="226"/>
      <c r="F114" s="246" t="s">
        <v>435</v>
      </c>
      <c r="G114" s="226"/>
      <c r="H114" s="226" t="s">
        <v>478</v>
      </c>
      <c r="I114" s="226" t="s">
        <v>437</v>
      </c>
      <c r="J114" s="226">
        <v>120</v>
      </c>
      <c r="K114" s="238"/>
    </row>
    <row r="115" spans="2:11" s="1" customFormat="1" ht="15" customHeight="1">
      <c r="B115" s="247"/>
      <c r="C115" s="226" t="s">
        <v>29</v>
      </c>
      <c r="D115" s="226"/>
      <c r="E115" s="226"/>
      <c r="F115" s="246" t="s">
        <v>435</v>
      </c>
      <c r="G115" s="226"/>
      <c r="H115" s="226" t="s">
        <v>479</v>
      </c>
      <c r="I115" s="226" t="s">
        <v>470</v>
      </c>
      <c r="J115" s="226"/>
      <c r="K115" s="238"/>
    </row>
    <row r="116" spans="2:11" s="1" customFormat="1" ht="15" customHeight="1">
      <c r="B116" s="247"/>
      <c r="C116" s="226" t="s">
        <v>39</v>
      </c>
      <c r="D116" s="226"/>
      <c r="E116" s="226"/>
      <c r="F116" s="246" t="s">
        <v>435</v>
      </c>
      <c r="G116" s="226"/>
      <c r="H116" s="226" t="s">
        <v>480</v>
      </c>
      <c r="I116" s="226" t="s">
        <v>470</v>
      </c>
      <c r="J116" s="226"/>
      <c r="K116" s="238"/>
    </row>
    <row r="117" spans="2:11" s="1" customFormat="1" ht="15" customHeight="1">
      <c r="B117" s="247"/>
      <c r="C117" s="226" t="s">
        <v>48</v>
      </c>
      <c r="D117" s="226"/>
      <c r="E117" s="226"/>
      <c r="F117" s="246" t="s">
        <v>435</v>
      </c>
      <c r="G117" s="226"/>
      <c r="H117" s="226" t="s">
        <v>481</v>
      </c>
      <c r="I117" s="226" t="s">
        <v>482</v>
      </c>
      <c r="J117" s="226"/>
      <c r="K117" s="238"/>
    </row>
    <row r="118" spans="2:11" s="1" customFormat="1" ht="15" customHeight="1">
      <c r="B118" s="250"/>
      <c r="C118" s="256"/>
      <c r="D118" s="256"/>
      <c r="E118" s="256"/>
      <c r="F118" s="256"/>
      <c r="G118" s="256"/>
      <c r="H118" s="256"/>
      <c r="I118" s="256"/>
      <c r="J118" s="256"/>
      <c r="K118" s="252"/>
    </row>
    <row r="119" spans="2:11" s="1" customFormat="1" ht="18.75" customHeight="1">
      <c r="B119" s="257"/>
      <c r="C119" s="223"/>
      <c r="D119" s="223"/>
      <c r="E119" s="223"/>
      <c r="F119" s="258"/>
      <c r="G119" s="223"/>
      <c r="H119" s="223"/>
      <c r="I119" s="223"/>
      <c r="J119" s="223"/>
      <c r="K119" s="257"/>
    </row>
    <row r="120" spans="2:11" s="1" customFormat="1" ht="18.75" customHeight="1">
      <c r="B120" s="233"/>
      <c r="C120" s="233"/>
      <c r="D120" s="233"/>
      <c r="E120" s="233"/>
      <c r="F120" s="233"/>
      <c r="G120" s="233"/>
      <c r="H120" s="233"/>
      <c r="I120" s="233"/>
      <c r="J120" s="233"/>
      <c r="K120" s="233"/>
    </row>
    <row r="121" spans="2:11" s="1" customFormat="1" ht="7.5" customHeight="1">
      <c r="B121" s="259"/>
      <c r="C121" s="260"/>
      <c r="D121" s="260"/>
      <c r="E121" s="260"/>
      <c r="F121" s="260"/>
      <c r="G121" s="260"/>
      <c r="H121" s="260"/>
      <c r="I121" s="260"/>
      <c r="J121" s="260"/>
      <c r="K121" s="261"/>
    </row>
    <row r="122" spans="2:11" s="1" customFormat="1" ht="45" customHeight="1">
      <c r="B122" s="262"/>
      <c r="C122" s="332" t="s">
        <v>483</v>
      </c>
      <c r="D122" s="332"/>
      <c r="E122" s="332"/>
      <c r="F122" s="332"/>
      <c r="G122" s="332"/>
      <c r="H122" s="332"/>
      <c r="I122" s="332"/>
      <c r="J122" s="332"/>
      <c r="K122" s="263"/>
    </row>
    <row r="123" spans="2:11" s="1" customFormat="1" ht="17.25" customHeight="1">
      <c r="B123" s="264"/>
      <c r="C123" s="239" t="s">
        <v>429</v>
      </c>
      <c r="D123" s="239"/>
      <c r="E123" s="239"/>
      <c r="F123" s="239" t="s">
        <v>430</v>
      </c>
      <c r="G123" s="240"/>
      <c r="H123" s="239" t="s">
        <v>45</v>
      </c>
      <c r="I123" s="239" t="s">
        <v>48</v>
      </c>
      <c r="J123" s="239" t="s">
        <v>431</v>
      </c>
      <c r="K123" s="265"/>
    </row>
    <row r="124" spans="2:11" s="1" customFormat="1" ht="17.25" customHeight="1">
      <c r="B124" s="264"/>
      <c r="C124" s="241" t="s">
        <v>432</v>
      </c>
      <c r="D124" s="241"/>
      <c r="E124" s="241"/>
      <c r="F124" s="242" t="s">
        <v>433</v>
      </c>
      <c r="G124" s="243"/>
      <c r="H124" s="241"/>
      <c r="I124" s="241"/>
      <c r="J124" s="241" t="s">
        <v>434</v>
      </c>
      <c r="K124" s="265"/>
    </row>
    <row r="125" spans="2:11" s="1" customFormat="1" ht="5.25" customHeight="1">
      <c r="B125" s="266"/>
      <c r="C125" s="244"/>
      <c r="D125" s="244"/>
      <c r="E125" s="244"/>
      <c r="F125" s="244"/>
      <c r="G125" s="226"/>
      <c r="H125" s="244"/>
      <c r="I125" s="244"/>
      <c r="J125" s="244"/>
      <c r="K125" s="267"/>
    </row>
    <row r="126" spans="2:11" s="1" customFormat="1" ht="15" customHeight="1">
      <c r="B126" s="266"/>
      <c r="C126" s="226" t="s">
        <v>438</v>
      </c>
      <c r="D126" s="244"/>
      <c r="E126" s="244"/>
      <c r="F126" s="246" t="s">
        <v>435</v>
      </c>
      <c r="G126" s="226"/>
      <c r="H126" s="226" t="s">
        <v>475</v>
      </c>
      <c r="I126" s="226" t="s">
        <v>437</v>
      </c>
      <c r="J126" s="226">
        <v>120</v>
      </c>
      <c r="K126" s="268"/>
    </row>
    <row r="127" spans="2:11" s="1" customFormat="1" ht="15" customHeight="1">
      <c r="B127" s="266"/>
      <c r="C127" s="226" t="s">
        <v>484</v>
      </c>
      <c r="D127" s="226"/>
      <c r="E127" s="226"/>
      <c r="F127" s="246" t="s">
        <v>435</v>
      </c>
      <c r="G127" s="226"/>
      <c r="H127" s="226" t="s">
        <v>485</v>
      </c>
      <c r="I127" s="226" t="s">
        <v>437</v>
      </c>
      <c r="J127" s="226" t="s">
        <v>486</v>
      </c>
      <c r="K127" s="268"/>
    </row>
    <row r="128" spans="2:11" s="1" customFormat="1" ht="15" customHeight="1">
      <c r="B128" s="266"/>
      <c r="C128" s="226" t="s">
        <v>383</v>
      </c>
      <c r="D128" s="226"/>
      <c r="E128" s="226"/>
      <c r="F128" s="246" t="s">
        <v>435</v>
      </c>
      <c r="G128" s="226"/>
      <c r="H128" s="226" t="s">
        <v>487</v>
      </c>
      <c r="I128" s="226" t="s">
        <v>437</v>
      </c>
      <c r="J128" s="226" t="s">
        <v>486</v>
      </c>
      <c r="K128" s="268"/>
    </row>
    <row r="129" spans="2:11" s="1" customFormat="1" ht="15" customHeight="1">
      <c r="B129" s="266"/>
      <c r="C129" s="226" t="s">
        <v>446</v>
      </c>
      <c r="D129" s="226"/>
      <c r="E129" s="226"/>
      <c r="F129" s="246" t="s">
        <v>441</v>
      </c>
      <c r="G129" s="226"/>
      <c r="H129" s="226" t="s">
        <v>447</v>
      </c>
      <c r="I129" s="226" t="s">
        <v>437</v>
      </c>
      <c r="J129" s="226">
        <v>15</v>
      </c>
      <c r="K129" s="268"/>
    </row>
    <row r="130" spans="2:11" s="1" customFormat="1" ht="15" customHeight="1">
      <c r="B130" s="266"/>
      <c r="C130" s="248" t="s">
        <v>448</v>
      </c>
      <c r="D130" s="248"/>
      <c r="E130" s="248"/>
      <c r="F130" s="249" t="s">
        <v>441</v>
      </c>
      <c r="G130" s="248"/>
      <c r="H130" s="248" t="s">
        <v>449</v>
      </c>
      <c r="I130" s="248" t="s">
        <v>437</v>
      </c>
      <c r="J130" s="248">
        <v>15</v>
      </c>
      <c r="K130" s="268"/>
    </row>
    <row r="131" spans="2:11" s="1" customFormat="1" ht="15" customHeight="1">
      <c r="B131" s="266"/>
      <c r="C131" s="248" t="s">
        <v>450</v>
      </c>
      <c r="D131" s="248"/>
      <c r="E131" s="248"/>
      <c r="F131" s="249" t="s">
        <v>441</v>
      </c>
      <c r="G131" s="248"/>
      <c r="H131" s="248" t="s">
        <v>451</v>
      </c>
      <c r="I131" s="248" t="s">
        <v>437</v>
      </c>
      <c r="J131" s="248">
        <v>20</v>
      </c>
      <c r="K131" s="268"/>
    </row>
    <row r="132" spans="2:11" s="1" customFormat="1" ht="15" customHeight="1">
      <c r="B132" s="266"/>
      <c r="C132" s="248" t="s">
        <v>452</v>
      </c>
      <c r="D132" s="248"/>
      <c r="E132" s="248"/>
      <c r="F132" s="249" t="s">
        <v>441</v>
      </c>
      <c r="G132" s="248"/>
      <c r="H132" s="248" t="s">
        <v>453</v>
      </c>
      <c r="I132" s="248" t="s">
        <v>437</v>
      </c>
      <c r="J132" s="248">
        <v>20</v>
      </c>
      <c r="K132" s="268"/>
    </row>
    <row r="133" spans="2:11" s="1" customFormat="1" ht="15" customHeight="1">
      <c r="B133" s="266"/>
      <c r="C133" s="226" t="s">
        <v>440</v>
      </c>
      <c r="D133" s="226"/>
      <c r="E133" s="226"/>
      <c r="F133" s="246" t="s">
        <v>441</v>
      </c>
      <c r="G133" s="226"/>
      <c r="H133" s="226" t="s">
        <v>475</v>
      </c>
      <c r="I133" s="226" t="s">
        <v>437</v>
      </c>
      <c r="J133" s="226">
        <v>50</v>
      </c>
      <c r="K133" s="268"/>
    </row>
    <row r="134" spans="2:11" s="1" customFormat="1" ht="15" customHeight="1">
      <c r="B134" s="266"/>
      <c r="C134" s="226" t="s">
        <v>454</v>
      </c>
      <c r="D134" s="226"/>
      <c r="E134" s="226"/>
      <c r="F134" s="246" t="s">
        <v>441</v>
      </c>
      <c r="G134" s="226"/>
      <c r="H134" s="226" t="s">
        <v>475</v>
      </c>
      <c r="I134" s="226" t="s">
        <v>437</v>
      </c>
      <c r="J134" s="226">
        <v>50</v>
      </c>
      <c r="K134" s="268"/>
    </row>
    <row r="135" spans="2:11" s="1" customFormat="1" ht="15" customHeight="1">
      <c r="B135" s="266"/>
      <c r="C135" s="226" t="s">
        <v>460</v>
      </c>
      <c r="D135" s="226"/>
      <c r="E135" s="226"/>
      <c r="F135" s="246" t="s">
        <v>441</v>
      </c>
      <c r="G135" s="226"/>
      <c r="H135" s="226" t="s">
        <v>475</v>
      </c>
      <c r="I135" s="226" t="s">
        <v>437</v>
      </c>
      <c r="J135" s="226">
        <v>50</v>
      </c>
      <c r="K135" s="268"/>
    </row>
    <row r="136" spans="2:11" s="1" customFormat="1" ht="15" customHeight="1">
      <c r="B136" s="266"/>
      <c r="C136" s="226" t="s">
        <v>462</v>
      </c>
      <c r="D136" s="226"/>
      <c r="E136" s="226"/>
      <c r="F136" s="246" t="s">
        <v>441</v>
      </c>
      <c r="G136" s="226"/>
      <c r="H136" s="226" t="s">
        <v>475</v>
      </c>
      <c r="I136" s="226" t="s">
        <v>437</v>
      </c>
      <c r="J136" s="226">
        <v>50</v>
      </c>
      <c r="K136" s="268"/>
    </row>
    <row r="137" spans="2:11" s="1" customFormat="1" ht="15" customHeight="1">
      <c r="B137" s="266"/>
      <c r="C137" s="226" t="s">
        <v>463</v>
      </c>
      <c r="D137" s="226"/>
      <c r="E137" s="226"/>
      <c r="F137" s="246" t="s">
        <v>441</v>
      </c>
      <c r="G137" s="226"/>
      <c r="H137" s="226" t="s">
        <v>488</v>
      </c>
      <c r="I137" s="226" t="s">
        <v>437</v>
      </c>
      <c r="J137" s="226">
        <v>255</v>
      </c>
      <c r="K137" s="268"/>
    </row>
    <row r="138" spans="2:11" s="1" customFormat="1" ht="15" customHeight="1">
      <c r="B138" s="266"/>
      <c r="C138" s="226" t="s">
        <v>465</v>
      </c>
      <c r="D138" s="226"/>
      <c r="E138" s="226"/>
      <c r="F138" s="246" t="s">
        <v>435</v>
      </c>
      <c r="G138" s="226"/>
      <c r="H138" s="226" t="s">
        <v>489</v>
      </c>
      <c r="I138" s="226" t="s">
        <v>467</v>
      </c>
      <c r="J138" s="226"/>
      <c r="K138" s="268"/>
    </row>
    <row r="139" spans="2:11" s="1" customFormat="1" ht="15" customHeight="1">
      <c r="B139" s="266"/>
      <c r="C139" s="226" t="s">
        <v>468</v>
      </c>
      <c r="D139" s="226"/>
      <c r="E139" s="226"/>
      <c r="F139" s="246" t="s">
        <v>435</v>
      </c>
      <c r="G139" s="226"/>
      <c r="H139" s="226" t="s">
        <v>490</v>
      </c>
      <c r="I139" s="226" t="s">
        <v>470</v>
      </c>
      <c r="J139" s="226"/>
      <c r="K139" s="268"/>
    </row>
    <row r="140" spans="2:11" s="1" customFormat="1" ht="15" customHeight="1">
      <c r="B140" s="266"/>
      <c r="C140" s="226" t="s">
        <v>471</v>
      </c>
      <c r="D140" s="226"/>
      <c r="E140" s="226"/>
      <c r="F140" s="246" t="s">
        <v>435</v>
      </c>
      <c r="G140" s="226"/>
      <c r="H140" s="226" t="s">
        <v>471</v>
      </c>
      <c r="I140" s="226" t="s">
        <v>470</v>
      </c>
      <c r="J140" s="226"/>
      <c r="K140" s="268"/>
    </row>
    <row r="141" spans="2:11" s="1" customFormat="1" ht="15" customHeight="1">
      <c r="B141" s="266"/>
      <c r="C141" s="226" t="s">
        <v>29</v>
      </c>
      <c r="D141" s="226"/>
      <c r="E141" s="226"/>
      <c r="F141" s="246" t="s">
        <v>435</v>
      </c>
      <c r="G141" s="226"/>
      <c r="H141" s="226" t="s">
        <v>491</v>
      </c>
      <c r="I141" s="226" t="s">
        <v>470</v>
      </c>
      <c r="J141" s="226"/>
      <c r="K141" s="268"/>
    </row>
    <row r="142" spans="2:11" s="1" customFormat="1" ht="15" customHeight="1">
      <c r="B142" s="266"/>
      <c r="C142" s="226" t="s">
        <v>492</v>
      </c>
      <c r="D142" s="226"/>
      <c r="E142" s="226"/>
      <c r="F142" s="246" t="s">
        <v>435</v>
      </c>
      <c r="G142" s="226"/>
      <c r="H142" s="226" t="s">
        <v>493</v>
      </c>
      <c r="I142" s="226" t="s">
        <v>470</v>
      </c>
      <c r="J142" s="226"/>
      <c r="K142" s="268"/>
    </row>
    <row r="143" spans="2:11" s="1" customFormat="1" ht="15" customHeight="1">
      <c r="B143" s="269"/>
      <c r="C143" s="270"/>
      <c r="D143" s="270"/>
      <c r="E143" s="270"/>
      <c r="F143" s="270"/>
      <c r="G143" s="270"/>
      <c r="H143" s="270"/>
      <c r="I143" s="270"/>
      <c r="J143" s="270"/>
      <c r="K143" s="271"/>
    </row>
    <row r="144" spans="2:11" s="1" customFormat="1" ht="18.75" customHeight="1">
      <c r="B144" s="223"/>
      <c r="C144" s="223"/>
      <c r="D144" s="223"/>
      <c r="E144" s="223"/>
      <c r="F144" s="258"/>
      <c r="G144" s="223"/>
      <c r="H144" s="223"/>
      <c r="I144" s="223"/>
      <c r="J144" s="223"/>
      <c r="K144" s="223"/>
    </row>
    <row r="145" spans="2:11" s="1" customFormat="1" ht="18.75" customHeight="1">
      <c r="B145" s="233"/>
      <c r="C145" s="233"/>
      <c r="D145" s="233"/>
      <c r="E145" s="233"/>
      <c r="F145" s="233"/>
      <c r="G145" s="233"/>
      <c r="H145" s="233"/>
      <c r="I145" s="233"/>
      <c r="J145" s="233"/>
      <c r="K145" s="233"/>
    </row>
    <row r="146" spans="2:11" s="1" customFormat="1" ht="7.5" customHeight="1">
      <c r="B146" s="234"/>
      <c r="C146" s="235"/>
      <c r="D146" s="235"/>
      <c r="E146" s="235"/>
      <c r="F146" s="235"/>
      <c r="G146" s="235"/>
      <c r="H146" s="235"/>
      <c r="I146" s="235"/>
      <c r="J146" s="235"/>
      <c r="K146" s="236"/>
    </row>
    <row r="147" spans="2:11" s="1" customFormat="1" ht="45" customHeight="1">
      <c r="B147" s="237"/>
      <c r="C147" s="334" t="s">
        <v>494</v>
      </c>
      <c r="D147" s="334"/>
      <c r="E147" s="334"/>
      <c r="F147" s="334"/>
      <c r="G147" s="334"/>
      <c r="H147" s="334"/>
      <c r="I147" s="334"/>
      <c r="J147" s="334"/>
      <c r="K147" s="238"/>
    </row>
    <row r="148" spans="2:11" s="1" customFormat="1" ht="17.25" customHeight="1">
      <c r="B148" s="237"/>
      <c r="C148" s="239" t="s">
        <v>429</v>
      </c>
      <c r="D148" s="239"/>
      <c r="E148" s="239"/>
      <c r="F148" s="239" t="s">
        <v>430</v>
      </c>
      <c r="G148" s="240"/>
      <c r="H148" s="239" t="s">
        <v>45</v>
      </c>
      <c r="I148" s="239" t="s">
        <v>48</v>
      </c>
      <c r="J148" s="239" t="s">
        <v>431</v>
      </c>
      <c r="K148" s="238"/>
    </row>
    <row r="149" spans="2:11" s="1" customFormat="1" ht="17.25" customHeight="1">
      <c r="B149" s="237"/>
      <c r="C149" s="241" t="s">
        <v>432</v>
      </c>
      <c r="D149" s="241"/>
      <c r="E149" s="241"/>
      <c r="F149" s="242" t="s">
        <v>433</v>
      </c>
      <c r="G149" s="243"/>
      <c r="H149" s="241"/>
      <c r="I149" s="241"/>
      <c r="J149" s="241" t="s">
        <v>434</v>
      </c>
      <c r="K149" s="238"/>
    </row>
    <row r="150" spans="2:11" s="1" customFormat="1" ht="5.25" customHeight="1">
      <c r="B150" s="247"/>
      <c r="C150" s="244"/>
      <c r="D150" s="244"/>
      <c r="E150" s="244"/>
      <c r="F150" s="244"/>
      <c r="G150" s="245"/>
      <c r="H150" s="244"/>
      <c r="I150" s="244"/>
      <c r="J150" s="244"/>
      <c r="K150" s="268"/>
    </row>
    <row r="151" spans="2:11" s="1" customFormat="1" ht="15" customHeight="1">
      <c r="B151" s="247"/>
      <c r="C151" s="272" t="s">
        <v>438</v>
      </c>
      <c r="D151" s="226"/>
      <c r="E151" s="226"/>
      <c r="F151" s="273" t="s">
        <v>435</v>
      </c>
      <c r="G151" s="226"/>
      <c r="H151" s="272" t="s">
        <v>475</v>
      </c>
      <c r="I151" s="272" t="s">
        <v>437</v>
      </c>
      <c r="J151" s="272">
        <v>120</v>
      </c>
      <c r="K151" s="268"/>
    </row>
    <row r="152" spans="2:11" s="1" customFormat="1" ht="15" customHeight="1">
      <c r="B152" s="247"/>
      <c r="C152" s="272" t="s">
        <v>484</v>
      </c>
      <c r="D152" s="226"/>
      <c r="E152" s="226"/>
      <c r="F152" s="273" t="s">
        <v>435</v>
      </c>
      <c r="G152" s="226"/>
      <c r="H152" s="272" t="s">
        <v>495</v>
      </c>
      <c r="I152" s="272" t="s">
        <v>437</v>
      </c>
      <c r="J152" s="272" t="s">
        <v>486</v>
      </c>
      <c r="K152" s="268"/>
    </row>
    <row r="153" spans="2:11" s="1" customFormat="1" ht="15" customHeight="1">
      <c r="B153" s="247"/>
      <c r="C153" s="272" t="s">
        <v>383</v>
      </c>
      <c r="D153" s="226"/>
      <c r="E153" s="226"/>
      <c r="F153" s="273" t="s">
        <v>435</v>
      </c>
      <c r="G153" s="226"/>
      <c r="H153" s="272" t="s">
        <v>496</v>
      </c>
      <c r="I153" s="272" t="s">
        <v>437</v>
      </c>
      <c r="J153" s="272" t="s">
        <v>486</v>
      </c>
      <c r="K153" s="268"/>
    </row>
    <row r="154" spans="2:11" s="1" customFormat="1" ht="15" customHeight="1">
      <c r="B154" s="247"/>
      <c r="C154" s="272" t="s">
        <v>440</v>
      </c>
      <c r="D154" s="226"/>
      <c r="E154" s="226"/>
      <c r="F154" s="273" t="s">
        <v>441</v>
      </c>
      <c r="G154" s="226"/>
      <c r="H154" s="272" t="s">
        <v>475</v>
      </c>
      <c r="I154" s="272" t="s">
        <v>437</v>
      </c>
      <c r="J154" s="272">
        <v>50</v>
      </c>
      <c r="K154" s="268"/>
    </row>
    <row r="155" spans="2:11" s="1" customFormat="1" ht="15" customHeight="1">
      <c r="B155" s="247"/>
      <c r="C155" s="272" t="s">
        <v>443</v>
      </c>
      <c r="D155" s="226"/>
      <c r="E155" s="226"/>
      <c r="F155" s="273" t="s">
        <v>435</v>
      </c>
      <c r="G155" s="226"/>
      <c r="H155" s="272" t="s">
        <v>475</v>
      </c>
      <c r="I155" s="272" t="s">
        <v>445</v>
      </c>
      <c r="J155" s="272"/>
      <c r="K155" s="268"/>
    </row>
    <row r="156" spans="2:11" s="1" customFormat="1" ht="15" customHeight="1">
      <c r="B156" s="247"/>
      <c r="C156" s="272" t="s">
        <v>454</v>
      </c>
      <c r="D156" s="226"/>
      <c r="E156" s="226"/>
      <c r="F156" s="273" t="s">
        <v>441</v>
      </c>
      <c r="G156" s="226"/>
      <c r="H156" s="272" t="s">
        <v>475</v>
      </c>
      <c r="I156" s="272" t="s">
        <v>437</v>
      </c>
      <c r="J156" s="272">
        <v>50</v>
      </c>
      <c r="K156" s="268"/>
    </row>
    <row r="157" spans="2:11" s="1" customFormat="1" ht="15" customHeight="1">
      <c r="B157" s="247"/>
      <c r="C157" s="272" t="s">
        <v>462</v>
      </c>
      <c r="D157" s="226"/>
      <c r="E157" s="226"/>
      <c r="F157" s="273" t="s">
        <v>441</v>
      </c>
      <c r="G157" s="226"/>
      <c r="H157" s="272" t="s">
        <v>475</v>
      </c>
      <c r="I157" s="272" t="s">
        <v>437</v>
      </c>
      <c r="J157" s="272">
        <v>50</v>
      </c>
      <c r="K157" s="268"/>
    </row>
    <row r="158" spans="2:11" s="1" customFormat="1" ht="15" customHeight="1">
      <c r="B158" s="247"/>
      <c r="C158" s="272" t="s">
        <v>460</v>
      </c>
      <c r="D158" s="226"/>
      <c r="E158" s="226"/>
      <c r="F158" s="273" t="s">
        <v>441</v>
      </c>
      <c r="G158" s="226"/>
      <c r="H158" s="272" t="s">
        <v>475</v>
      </c>
      <c r="I158" s="272" t="s">
        <v>437</v>
      </c>
      <c r="J158" s="272">
        <v>50</v>
      </c>
      <c r="K158" s="268"/>
    </row>
    <row r="159" spans="2:11" s="1" customFormat="1" ht="15" customHeight="1">
      <c r="B159" s="247"/>
      <c r="C159" s="272" t="s">
        <v>73</v>
      </c>
      <c r="D159" s="226"/>
      <c r="E159" s="226"/>
      <c r="F159" s="273" t="s">
        <v>435</v>
      </c>
      <c r="G159" s="226"/>
      <c r="H159" s="272" t="s">
        <v>497</v>
      </c>
      <c r="I159" s="272" t="s">
        <v>437</v>
      </c>
      <c r="J159" s="272" t="s">
        <v>498</v>
      </c>
      <c r="K159" s="268"/>
    </row>
    <row r="160" spans="2:11" s="1" customFormat="1" ht="15" customHeight="1">
      <c r="B160" s="247"/>
      <c r="C160" s="272" t="s">
        <v>499</v>
      </c>
      <c r="D160" s="226"/>
      <c r="E160" s="226"/>
      <c r="F160" s="273" t="s">
        <v>435</v>
      </c>
      <c r="G160" s="226"/>
      <c r="H160" s="272" t="s">
        <v>500</v>
      </c>
      <c r="I160" s="272" t="s">
        <v>470</v>
      </c>
      <c r="J160" s="272"/>
      <c r="K160" s="268"/>
    </row>
    <row r="161" spans="2:11" s="1" customFormat="1" ht="15" customHeight="1">
      <c r="B161" s="274"/>
      <c r="C161" s="256"/>
      <c r="D161" s="256"/>
      <c r="E161" s="256"/>
      <c r="F161" s="256"/>
      <c r="G161" s="256"/>
      <c r="H161" s="256"/>
      <c r="I161" s="256"/>
      <c r="J161" s="256"/>
      <c r="K161" s="275"/>
    </row>
    <row r="162" spans="2:11" s="1" customFormat="1" ht="18.75" customHeight="1">
      <c r="B162" s="223"/>
      <c r="C162" s="226"/>
      <c r="D162" s="226"/>
      <c r="E162" s="226"/>
      <c r="F162" s="246"/>
      <c r="G162" s="226"/>
      <c r="H162" s="226"/>
      <c r="I162" s="226"/>
      <c r="J162" s="226"/>
      <c r="K162" s="223"/>
    </row>
    <row r="163" spans="2:11" s="1" customFormat="1" ht="18.75" customHeight="1">
      <c r="B163" s="233"/>
      <c r="C163" s="233"/>
      <c r="D163" s="233"/>
      <c r="E163" s="233"/>
      <c r="F163" s="233"/>
      <c r="G163" s="233"/>
      <c r="H163" s="233"/>
      <c r="I163" s="233"/>
      <c r="J163" s="233"/>
      <c r="K163" s="233"/>
    </row>
    <row r="164" spans="2:11" s="1" customFormat="1" ht="7.5" customHeight="1">
      <c r="B164" s="215"/>
      <c r="C164" s="216"/>
      <c r="D164" s="216"/>
      <c r="E164" s="216"/>
      <c r="F164" s="216"/>
      <c r="G164" s="216"/>
      <c r="H164" s="216"/>
      <c r="I164" s="216"/>
      <c r="J164" s="216"/>
      <c r="K164" s="217"/>
    </row>
    <row r="165" spans="2:11" s="1" customFormat="1" ht="45" customHeight="1">
      <c r="B165" s="218"/>
      <c r="C165" s="332" t="s">
        <v>501</v>
      </c>
      <c r="D165" s="332"/>
      <c r="E165" s="332"/>
      <c r="F165" s="332"/>
      <c r="G165" s="332"/>
      <c r="H165" s="332"/>
      <c r="I165" s="332"/>
      <c r="J165" s="332"/>
      <c r="K165" s="219"/>
    </row>
    <row r="166" spans="2:11" s="1" customFormat="1" ht="17.25" customHeight="1">
      <c r="B166" s="218"/>
      <c r="C166" s="239" t="s">
        <v>429</v>
      </c>
      <c r="D166" s="239"/>
      <c r="E166" s="239"/>
      <c r="F166" s="239" t="s">
        <v>430</v>
      </c>
      <c r="G166" s="276"/>
      <c r="H166" s="277" t="s">
        <v>45</v>
      </c>
      <c r="I166" s="277" t="s">
        <v>48</v>
      </c>
      <c r="J166" s="239" t="s">
        <v>431</v>
      </c>
      <c r="K166" s="219"/>
    </row>
    <row r="167" spans="2:11" s="1" customFormat="1" ht="17.25" customHeight="1">
      <c r="B167" s="220"/>
      <c r="C167" s="241" t="s">
        <v>432</v>
      </c>
      <c r="D167" s="241"/>
      <c r="E167" s="241"/>
      <c r="F167" s="242" t="s">
        <v>433</v>
      </c>
      <c r="G167" s="278"/>
      <c r="H167" s="279"/>
      <c r="I167" s="279"/>
      <c r="J167" s="241" t="s">
        <v>434</v>
      </c>
      <c r="K167" s="221"/>
    </row>
    <row r="168" spans="2:11" s="1" customFormat="1" ht="5.25" customHeight="1">
      <c r="B168" s="247"/>
      <c r="C168" s="244"/>
      <c r="D168" s="244"/>
      <c r="E168" s="244"/>
      <c r="F168" s="244"/>
      <c r="G168" s="245"/>
      <c r="H168" s="244"/>
      <c r="I168" s="244"/>
      <c r="J168" s="244"/>
      <c r="K168" s="268"/>
    </row>
    <row r="169" spans="2:11" s="1" customFormat="1" ht="15" customHeight="1">
      <c r="B169" s="247"/>
      <c r="C169" s="226" t="s">
        <v>438</v>
      </c>
      <c r="D169" s="226"/>
      <c r="E169" s="226"/>
      <c r="F169" s="246" t="s">
        <v>435</v>
      </c>
      <c r="G169" s="226"/>
      <c r="H169" s="226" t="s">
        <v>475</v>
      </c>
      <c r="I169" s="226" t="s">
        <v>437</v>
      </c>
      <c r="J169" s="226">
        <v>120</v>
      </c>
      <c r="K169" s="268"/>
    </row>
    <row r="170" spans="2:11" s="1" customFormat="1" ht="15" customHeight="1">
      <c r="B170" s="247"/>
      <c r="C170" s="226" t="s">
        <v>484</v>
      </c>
      <c r="D170" s="226"/>
      <c r="E170" s="226"/>
      <c r="F170" s="246" t="s">
        <v>435</v>
      </c>
      <c r="G170" s="226"/>
      <c r="H170" s="226" t="s">
        <v>485</v>
      </c>
      <c r="I170" s="226" t="s">
        <v>437</v>
      </c>
      <c r="J170" s="226" t="s">
        <v>486</v>
      </c>
      <c r="K170" s="268"/>
    </row>
    <row r="171" spans="2:11" s="1" customFormat="1" ht="15" customHeight="1">
      <c r="B171" s="247"/>
      <c r="C171" s="226" t="s">
        <v>383</v>
      </c>
      <c r="D171" s="226"/>
      <c r="E171" s="226"/>
      <c r="F171" s="246" t="s">
        <v>435</v>
      </c>
      <c r="G171" s="226"/>
      <c r="H171" s="226" t="s">
        <v>502</v>
      </c>
      <c r="I171" s="226" t="s">
        <v>437</v>
      </c>
      <c r="J171" s="226" t="s">
        <v>486</v>
      </c>
      <c r="K171" s="268"/>
    </row>
    <row r="172" spans="2:11" s="1" customFormat="1" ht="15" customHeight="1">
      <c r="B172" s="247"/>
      <c r="C172" s="226" t="s">
        <v>440</v>
      </c>
      <c r="D172" s="226"/>
      <c r="E172" s="226"/>
      <c r="F172" s="246" t="s">
        <v>441</v>
      </c>
      <c r="G172" s="226"/>
      <c r="H172" s="226" t="s">
        <v>502</v>
      </c>
      <c r="I172" s="226" t="s">
        <v>437</v>
      </c>
      <c r="J172" s="226">
        <v>50</v>
      </c>
      <c r="K172" s="268"/>
    </row>
    <row r="173" spans="2:11" s="1" customFormat="1" ht="15" customHeight="1">
      <c r="B173" s="247"/>
      <c r="C173" s="226" t="s">
        <v>443</v>
      </c>
      <c r="D173" s="226"/>
      <c r="E173" s="226"/>
      <c r="F173" s="246" t="s">
        <v>435</v>
      </c>
      <c r="G173" s="226"/>
      <c r="H173" s="226" t="s">
        <v>502</v>
      </c>
      <c r="I173" s="226" t="s">
        <v>445</v>
      </c>
      <c r="J173" s="226"/>
      <c r="K173" s="268"/>
    </row>
    <row r="174" spans="2:11" s="1" customFormat="1" ht="15" customHeight="1">
      <c r="B174" s="247"/>
      <c r="C174" s="226" t="s">
        <v>454</v>
      </c>
      <c r="D174" s="226"/>
      <c r="E174" s="226"/>
      <c r="F174" s="246" t="s">
        <v>441</v>
      </c>
      <c r="G174" s="226"/>
      <c r="H174" s="226" t="s">
        <v>502</v>
      </c>
      <c r="I174" s="226" t="s">
        <v>437</v>
      </c>
      <c r="J174" s="226">
        <v>50</v>
      </c>
      <c r="K174" s="268"/>
    </row>
    <row r="175" spans="2:11" s="1" customFormat="1" ht="15" customHeight="1">
      <c r="B175" s="247"/>
      <c r="C175" s="226" t="s">
        <v>462</v>
      </c>
      <c r="D175" s="226"/>
      <c r="E175" s="226"/>
      <c r="F175" s="246" t="s">
        <v>441</v>
      </c>
      <c r="G175" s="226"/>
      <c r="H175" s="226" t="s">
        <v>502</v>
      </c>
      <c r="I175" s="226" t="s">
        <v>437</v>
      </c>
      <c r="J175" s="226">
        <v>50</v>
      </c>
      <c r="K175" s="268"/>
    </row>
    <row r="176" spans="2:11" s="1" customFormat="1" ht="15" customHeight="1">
      <c r="B176" s="247"/>
      <c r="C176" s="226" t="s">
        <v>460</v>
      </c>
      <c r="D176" s="226"/>
      <c r="E176" s="226"/>
      <c r="F176" s="246" t="s">
        <v>441</v>
      </c>
      <c r="G176" s="226"/>
      <c r="H176" s="226" t="s">
        <v>502</v>
      </c>
      <c r="I176" s="226" t="s">
        <v>437</v>
      </c>
      <c r="J176" s="226">
        <v>50</v>
      </c>
      <c r="K176" s="268"/>
    </row>
    <row r="177" spans="2:11" s="1" customFormat="1" ht="15" customHeight="1">
      <c r="B177" s="247"/>
      <c r="C177" s="226" t="s">
        <v>90</v>
      </c>
      <c r="D177" s="226"/>
      <c r="E177" s="226"/>
      <c r="F177" s="246" t="s">
        <v>435</v>
      </c>
      <c r="G177" s="226"/>
      <c r="H177" s="226" t="s">
        <v>503</v>
      </c>
      <c r="I177" s="226" t="s">
        <v>504</v>
      </c>
      <c r="J177" s="226"/>
      <c r="K177" s="268"/>
    </row>
    <row r="178" spans="2:11" s="1" customFormat="1" ht="15" customHeight="1">
      <c r="B178" s="247"/>
      <c r="C178" s="226" t="s">
        <v>48</v>
      </c>
      <c r="D178" s="226"/>
      <c r="E178" s="226"/>
      <c r="F178" s="246" t="s">
        <v>435</v>
      </c>
      <c r="G178" s="226"/>
      <c r="H178" s="226" t="s">
        <v>505</v>
      </c>
      <c r="I178" s="226" t="s">
        <v>506</v>
      </c>
      <c r="J178" s="226">
        <v>1</v>
      </c>
      <c r="K178" s="268"/>
    </row>
    <row r="179" spans="2:11" s="1" customFormat="1" ht="15" customHeight="1">
      <c r="B179" s="247"/>
      <c r="C179" s="226" t="s">
        <v>44</v>
      </c>
      <c r="D179" s="226"/>
      <c r="E179" s="226"/>
      <c r="F179" s="246" t="s">
        <v>435</v>
      </c>
      <c r="G179" s="226"/>
      <c r="H179" s="226" t="s">
        <v>507</v>
      </c>
      <c r="I179" s="226" t="s">
        <v>437</v>
      </c>
      <c r="J179" s="226">
        <v>20</v>
      </c>
      <c r="K179" s="268"/>
    </row>
    <row r="180" spans="2:11" s="1" customFormat="1" ht="15" customHeight="1">
      <c r="B180" s="247"/>
      <c r="C180" s="226" t="s">
        <v>45</v>
      </c>
      <c r="D180" s="226"/>
      <c r="E180" s="226"/>
      <c r="F180" s="246" t="s">
        <v>435</v>
      </c>
      <c r="G180" s="226"/>
      <c r="H180" s="226" t="s">
        <v>508</v>
      </c>
      <c r="I180" s="226" t="s">
        <v>437</v>
      </c>
      <c r="J180" s="226">
        <v>255</v>
      </c>
      <c r="K180" s="268"/>
    </row>
    <row r="181" spans="2:11" s="1" customFormat="1" ht="15" customHeight="1">
      <c r="B181" s="247"/>
      <c r="C181" s="226" t="s">
        <v>91</v>
      </c>
      <c r="D181" s="226"/>
      <c r="E181" s="226"/>
      <c r="F181" s="246" t="s">
        <v>435</v>
      </c>
      <c r="G181" s="226"/>
      <c r="H181" s="226" t="s">
        <v>399</v>
      </c>
      <c r="I181" s="226" t="s">
        <v>437</v>
      </c>
      <c r="J181" s="226">
        <v>10</v>
      </c>
      <c r="K181" s="268"/>
    </row>
    <row r="182" spans="2:11" s="1" customFormat="1" ht="15" customHeight="1">
      <c r="B182" s="247"/>
      <c r="C182" s="226" t="s">
        <v>92</v>
      </c>
      <c r="D182" s="226"/>
      <c r="E182" s="226"/>
      <c r="F182" s="246" t="s">
        <v>435</v>
      </c>
      <c r="G182" s="226"/>
      <c r="H182" s="226" t="s">
        <v>509</v>
      </c>
      <c r="I182" s="226" t="s">
        <v>470</v>
      </c>
      <c r="J182" s="226"/>
      <c r="K182" s="268"/>
    </row>
    <row r="183" spans="2:11" s="1" customFormat="1" ht="15" customHeight="1">
      <c r="B183" s="247"/>
      <c r="C183" s="226" t="s">
        <v>510</v>
      </c>
      <c r="D183" s="226"/>
      <c r="E183" s="226"/>
      <c r="F183" s="246" t="s">
        <v>435</v>
      </c>
      <c r="G183" s="226"/>
      <c r="H183" s="226" t="s">
        <v>511</v>
      </c>
      <c r="I183" s="226" t="s">
        <v>470</v>
      </c>
      <c r="J183" s="226"/>
      <c r="K183" s="268"/>
    </row>
    <row r="184" spans="2:11" s="1" customFormat="1" ht="15" customHeight="1">
      <c r="B184" s="247"/>
      <c r="C184" s="226" t="s">
        <v>499</v>
      </c>
      <c r="D184" s="226"/>
      <c r="E184" s="226"/>
      <c r="F184" s="246" t="s">
        <v>435</v>
      </c>
      <c r="G184" s="226"/>
      <c r="H184" s="226" t="s">
        <v>512</v>
      </c>
      <c r="I184" s="226" t="s">
        <v>470</v>
      </c>
      <c r="J184" s="226"/>
      <c r="K184" s="268"/>
    </row>
    <row r="185" spans="2:11" s="1" customFormat="1" ht="15" customHeight="1">
      <c r="B185" s="247"/>
      <c r="C185" s="226" t="s">
        <v>94</v>
      </c>
      <c r="D185" s="226"/>
      <c r="E185" s="226"/>
      <c r="F185" s="246" t="s">
        <v>441</v>
      </c>
      <c r="G185" s="226"/>
      <c r="H185" s="226" t="s">
        <v>513</v>
      </c>
      <c r="I185" s="226" t="s">
        <v>437</v>
      </c>
      <c r="J185" s="226">
        <v>50</v>
      </c>
      <c r="K185" s="268"/>
    </row>
    <row r="186" spans="2:11" s="1" customFormat="1" ht="15" customHeight="1">
      <c r="B186" s="247"/>
      <c r="C186" s="226" t="s">
        <v>514</v>
      </c>
      <c r="D186" s="226"/>
      <c r="E186" s="226"/>
      <c r="F186" s="246" t="s">
        <v>441</v>
      </c>
      <c r="G186" s="226"/>
      <c r="H186" s="226" t="s">
        <v>515</v>
      </c>
      <c r="I186" s="226" t="s">
        <v>516</v>
      </c>
      <c r="J186" s="226"/>
      <c r="K186" s="268"/>
    </row>
    <row r="187" spans="2:11" s="1" customFormat="1" ht="15" customHeight="1">
      <c r="B187" s="247"/>
      <c r="C187" s="226" t="s">
        <v>517</v>
      </c>
      <c r="D187" s="226"/>
      <c r="E187" s="226"/>
      <c r="F187" s="246" t="s">
        <v>441</v>
      </c>
      <c r="G187" s="226"/>
      <c r="H187" s="226" t="s">
        <v>518</v>
      </c>
      <c r="I187" s="226" t="s">
        <v>516</v>
      </c>
      <c r="J187" s="226"/>
      <c r="K187" s="268"/>
    </row>
    <row r="188" spans="2:11" s="1" customFormat="1" ht="15" customHeight="1">
      <c r="B188" s="247"/>
      <c r="C188" s="226" t="s">
        <v>519</v>
      </c>
      <c r="D188" s="226"/>
      <c r="E188" s="226"/>
      <c r="F188" s="246" t="s">
        <v>441</v>
      </c>
      <c r="G188" s="226"/>
      <c r="H188" s="226" t="s">
        <v>520</v>
      </c>
      <c r="I188" s="226" t="s">
        <v>516</v>
      </c>
      <c r="J188" s="226"/>
      <c r="K188" s="268"/>
    </row>
    <row r="189" spans="2:11" s="1" customFormat="1" ht="15" customHeight="1">
      <c r="B189" s="247"/>
      <c r="C189" s="280" t="s">
        <v>521</v>
      </c>
      <c r="D189" s="226"/>
      <c r="E189" s="226"/>
      <c r="F189" s="246" t="s">
        <v>441</v>
      </c>
      <c r="G189" s="226"/>
      <c r="H189" s="226" t="s">
        <v>522</v>
      </c>
      <c r="I189" s="226" t="s">
        <v>523</v>
      </c>
      <c r="J189" s="281" t="s">
        <v>524</v>
      </c>
      <c r="K189" s="268"/>
    </row>
    <row r="190" spans="2:11" s="1" customFormat="1" ht="15" customHeight="1">
      <c r="B190" s="247"/>
      <c r="C190" s="232" t="s">
        <v>33</v>
      </c>
      <c r="D190" s="226"/>
      <c r="E190" s="226"/>
      <c r="F190" s="246" t="s">
        <v>435</v>
      </c>
      <c r="G190" s="226"/>
      <c r="H190" s="223" t="s">
        <v>525</v>
      </c>
      <c r="I190" s="226" t="s">
        <v>526</v>
      </c>
      <c r="J190" s="226"/>
      <c r="K190" s="268"/>
    </row>
    <row r="191" spans="2:11" s="1" customFormat="1" ht="15" customHeight="1">
      <c r="B191" s="247"/>
      <c r="C191" s="232" t="s">
        <v>527</v>
      </c>
      <c r="D191" s="226"/>
      <c r="E191" s="226"/>
      <c r="F191" s="246" t="s">
        <v>435</v>
      </c>
      <c r="G191" s="226"/>
      <c r="H191" s="226" t="s">
        <v>528</v>
      </c>
      <c r="I191" s="226" t="s">
        <v>470</v>
      </c>
      <c r="J191" s="226"/>
      <c r="K191" s="268"/>
    </row>
    <row r="192" spans="2:11" s="1" customFormat="1" ht="15" customHeight="1">
      <c r="B192" s="247"/>
      <c r="C192" s="232" t="s">
        <v>529</v>
      </c>
      <c r="D192" s="226"/>
      <c r="E192" s="226"/>
      <c r="F192" s="246" t="s">
        <v>435</v>
      </c>
      <c r="G192" s="226"/>
      <c r="H192" s="226" t="s">
        <v>530</v>
      </c>
      <c r="I192" s="226" t="s">
        <v>470</v>
      </c>
      <c r="J192" s="226"/>
      <c r="K192" s="268"/>
    </row>
    <row r="193" spans="2:11" s="1" customFormat="1" ht="15" customHeight="1">
      <c r="B193" s="247"/>
      <c r="C193" s="232" t="s">
        <v>531</v>
      </c>
      <c r="D193" s="226"/>
      <c r="E193" s="226"/>
      <c r="F193" s="246" t="s">
        <v>441</v>
      </c>
      <c r="G193" s="226"/>
      <c r="H193" s="226" t="s">
        <v>532</v>
      </c>
      <c r="I193" s="226" t="s">
        <v>470</v>
      </c>
      <c r="J193" s="226"/>
      <c r="K193" s="268"/>
    </row>
    <row r="194" spans="2:11" s="1" customFormat="1" ht="15" customHeight="1">
      <c r="B194" s="274"/>
      <c r="C194" s="282"/>
      <c r="D194" s="256"/>
      <c r="E194" s="256"/>
      <c r="F194" s="256"/>
      <c r="G194" s="256"/>
      <c r="H194" s="256"/>
      <c r="I194" s="256"/>
      <c r="J194" s="256"/>
      <c r="K194" s="275"/>
    </row>
    <row r="195" spans="2:11" s="1" customFormat="1" ht="18.75" customHeight="1">
      <c r="B195" s="223"/>
      <c r="C195" s="226"/>
      <c r="D195" s="226"/>
      <c r="E195" s="226"/>
      <c r="F195" s="246"/>
      <c r="G195" s="226"/>
      <c r="H195" s="226"/>
      <c r="I195" s="226"/>
      <c r="J195" s="226"/>
      <c r="K195" s="223"/>
    </row>
    <row r="196" spans="2:11" s="1" customFormat="1" ht="18.75" customHeight="1">
      <c r="B196" s="223"/>
      <c r="C196" s="226"/>
      <c r="D196" s="226"/>
      <c r="E196" s="226"/>
      <c r="F196" s="246"/>
      <c r="G196" s="226"/>
      <c r="H196" s="226"/>
      <c r="I196" s="226"/>
      <c r="J196" s="226"/>
      <c r="K196" s="223"/>
    </row>
    <row r="197" spans="2:11" s="1" customFormat="1" ht="18.75" customHeight="1">
      <c r="B197" s="233"/>
      <c r="C197" s="233"/>
      <c r="D197" s="233"/>
      <c r="E197" s="233"/>
      <c r="F197" s="233"/>
      <c r="G197" s="233"/>
      <c r="H197" s="233"/>
      <c r="I197" s="233"/>
      <c r="J197" s="233"/>
      <c r="K197" s="233"/>
    </row>
    <row r="198" spans="2:11" s="1" customFormat="1" ht="13.5">
      <c r="B198" s="215"/>
      <c r="C198" s="216"/>
      <c r="D198" s="216"/>
      <c r="E198" s="216"/>
      <c r="F198" s="216"/>
      <c r="G198" s="216"/>
      <c r="H198" s="216"/>
      <c r="I198" s="216"/>
      <c r="J198" s="216"/>
      <c r="K198" s="217"/>
    </row>
    <row r="199" spans="2:11" s="1" customFormat="1" ht="21">
      <c r="B199" s="218"/>
      <c r="C199" s="332" t="s">
        <v>533</v>
      </c>
      <c r="D199" s="332"/>
      <c r="E199" s="332"/>
      <c r="F199" s="332"/>
      <c r="G199" s="332"/>
      <c r="H199" s="332"/>
      <c r="I199" s="332"/>
      <c r="J199" s="332"/>
      <c r="K199" s="219"/>
    </row>
    <row r="200" spans="2:11" s="1" customFormat="1" ht="25.5" customHeight="1">
      <c r="B200" s="218"/>
      <c r="C200" s="283" t="s">
        <v>534</v>
      </c>
      <c r="D200" s="283"/>
      <c r="E200" s="283"/>
      <c r="F200" s="283" t="s">
        <v>535</v>
      </c>
      <c r="G200" s="284"/>
      <c r="H200" s="338" t="s">
        <v>536</v>
      </c>
      <c r="I200" s="338"/>
      <c r="J200" s="338"/>
      <c r="K200" s="219"/>
    </row>
    <row r="201" spans="2:11" s="1" customFormat="1" ht="5.25" customHeight="1">
      <c r="B201" s="247"/>
      <c r="C201" s="244"/>
      <c r="D201" s="244"/>
      <c r="E201" s="244"/>
      <c r="F201" s="244"/>
      <c r="G201" s="226"/>
      <c r="H201" s="244"/>
      <c r="I201" s="244"/>
      <c r="J201" s="244"/>
      <c r="K201" s="268"/>
    </row>
    <row r="202" spans="2:11" s="1" customFormat="1" ht="15" customHeight="1">
      <c r="B202" s="247"/>
      <c r="C202" s="226" t="s">
        <v>526</v>
      </c>
      <c r="D202" s="226"/>
      <c r="E202" s="226"/>
      <c r="F202" s="246" t="s">
        <v>34</v>
      </c>
      <c r="G202" s="226"/>
      <c r="H202" s="337" t="s">
        <v>537</v>
      </c>
      <c r="I202" s="337"/>
      <c r="J202" s="337"/>
      <c r="K202" s="268"/>
    </row>
    <row r="203" spans="2:11" s="1" customFormat="1" ht="15" customHeight="1">
      <c r="B203" s="247"/>
      <c r="C203" s="253"/>
      <c r="D203" s="226"/>
      <c r="E203" s="226"/>
      <c r="F203" s="246" t="s">
        <v>35</v>
      </c>
      <c r="G203" s="226"/>
      <c r="H203" s="337" t="s">
        <v>538</v>
      </c>
      <c r="I203" s="337"/>
      <c r="J203" s="337"/>
      <c r="K203" s="268"/>
    </row>
    <row r="204" spans="2:11" s="1" customFormat="1" ht="15" customHeight="1">
      <c r="B204" s="247"/>
      <c r="C204" s="253"/>
      <c r="D204" s="226"/>
      <c r="E204" s="226"/>
      <c r="F204" s="246" t="s">
        <v>38</v>
      </c>
      <c r="G204" s="226"/>
      <c r="H204" s="337" t="s">
        <v>539</v>
      </c>
      <c r="I204" s="337"/>
      <c r="J204" s="337"/>
      <c r="K204" s="268"/>
    </row>
    <row r="205" spans="2:11" s="1" customFormat="1" ht="15" customHeight="1">
      <c r="B205" s="247"/>
      <c r="C205" s="226"/>
      <c r="D205" s="226"/>
      <c r="E205" s="226"/>
      <c r="F205" s="246" t="s">
        <v>36</v>
      </c>
      <c r="G205" s="226"/>
      <c r="H205" s="337" t="s">
        <v>540</v>
      </c>
      <c r="I205" s="337"/>
      <c r="J205" s="337"/>
      <c r="K205" s="268"/>
    </row>
    <row r="206" spans="2:11" s="1" customFormat="1" ht="15" customHeight="1">
      <c r="B206" s="247"/>
      <c r="C206" s="226"/>
      <c r="D206" s="226"/>
      <c r="E206" s="226"/>
      <c r="F206" s="246" t="s">
        <v>37</v>
      </c>
      <c r="G206" s="226"/>
      <c r="H206" s="337" t="s">
        <v>541</v>
      </c>
      <c r="I206" s="337"/>
      <c r="J206" s="337"/>
      <c r="K206" s="268"/>
    </row>
    <row r="207" spans="2:11" s="1" customFormat="1" ht="15" customHeight="1">
      <c r="B207" s="247"/>
      <c r="C207" s="226"/>
      <c r="D207" s="226"/>
      <c r="E207" s="226"/>
      <c r="F207" s="246"/>
      <c r="G207" s="226"/>
      <c r="H207" s="226"/>
      <c r="I207" s="226"/>
      <c r="J207" s="226"/>
      <c r="K207" s="268"/>
    </row>
    <row r="208" spans="2:11" s="1" customFormat="1" ht="15" customHeight="1">
      <c r="B208" s="247"/>
      <c r="C208" s="226" t="s">
        <v>482</v>
      </c>
      <c r="D208" s="226"/>
      <c r="E208" s="226"/>
      <c r="F208" s="246" t="s">
        <v>67</v>
      </c>
      <c r="G208" s="226"/>
      <c r="H208" s="337" t="s">
        <v>542</v>
      </c>
      <c r="I208" s="337"/>
      <c r="J208" s="337"/>
      <c r="K208" s="268"/>
    </row>
    <row r="209" spans="2:11" s="1" customFormat="1" ht="15" customHeight="1">
      <c r="B209" s="247"/>
      <c r="C209" s="253"/>
      <c r="D209" s="226"/>
      <c r="E209" s="226"/>
      <c r="F209" s="246" t="s">
        <v>377</v>
      </c>
      <c r="G209" s="226"/>
      <c r="H209" s="337" t="s">
        <v>378</v>
      </c>
      <c r="I209" s="337"/>
      <c r="J209" s="337"/>
      <c r="K209" s="268"/>
    </row>
    <row r="210" spans="2:11" s="1" customFormat="1" ht="15" customHeight="1">
      <c r="B210" s="247"/>
      <c r="C210" s="226"/>
      <c r="D210" s="226"/>
      <c r="E210" s="226"/>
      <c r="F210" s="246" t="s">
        <v>375</v>
      </c>
      <c r="G210" s="226"/>
      <c r="H210" s="337" t="s">
        <v>543</v>
      </c>
      <c r="I210" s="337"/>
      <c r="J210" s="337"/>
      <c r="K210" s="268"/>
    </row>
    <row r="211" spans="2:11" s="1" customFormat="1" ht="15" customHeight="1">
      <c r="B211" s="285"/>
      <c r="C211" s="253"/>
      <c r="D211" s="253"/>
      <c r="E211" s="253"/>
      <c r="F211" s="246" t="s">
        <v>379</v>
      </c>
      <c r="G211" s="232"/>
      <c r="H211" s="336" t="s">
        <v>380</v>
      </c>
      <c r="I211" s="336"/>
      <c r="J211" s="336"/>
      <c r="K211" s="286"/>
    </row>
    <row r="212" spans="2:11" s="1" customFormat="1" ht="15" customHeight="1">
      <c r="B212" s="285"/>
      <c r="C212" s="253"/>
      <c r="D212" s="253"/>
      <c r="E212" s="253"/>
      <c r="F212" s="246" t="s">
        <v>381</v>
      </c>
      <c r="G212" s="232"/>
      <c r="H212" s="336" t="s">
        <v>544</v>
      </c>
      <c r="I212" s="336"/>
      <c r="J212" s="336"/>
      <c r="K212" s="286"/>
    </row>
    <row r="213" spans="2:11" s="1" customFormat="1" ht="15" customHeight="1">
      <c r="B213" s="285"/>
      <c r="C213" s="253"/>
      <c r="D213" s="253"/>
      <c r="E213" s="253"/>
      <c r="F213" s="287"/>
      <c r="G213" s="232"/>
      <c r="H213" s="288"/>
      <c r="I213" s="288"/>
      <c r="J213" s="288"/>
      <c r="K213" s="286"/>
    </row>
    <row r="214" spans="2:11" s="1" customFormat="1" ht="15" customHeight="1">
      <c r="B214" s="285"/>
      <c r="C214" s="226" t="s">
        <v>506</v>
      </c>
      <c r="D214" s="253"/>
      <c r="E214" s="253"/>
      <c r="F214" s="246">
        <v>1</v>
      </c>
      <c r="G214" s="232"/>
      <c r="H214" s="336" t="s">
        <v>545</v>
      </c>
      <c r="I214" s="336"/>
      <c r="J214" s="336"/>
      <c r="K214" s="286"/>
    </row>
    <row r="215" spans="2:11" s="1" customFormat="1" ht="15" customHeight="1">
      <c r="B215" s="285"/>
      <c r="C215" s="253"/>
      <c r="D215" s="253"/>
      <c r="E215" s="253"/>
      <c r="F215" s="246">
        <v>2</v>
      </c>
      <c r="G215" s="232"/>
      <c r="H215" s="336" t="s">
        <v>546</v>
      </c>
      <c r="I215" s="336"/>
      <c r="J215" s="336"/>
      <c r="K215" s="286"/>
    </row>
    <row r="216" spans="2:11" s="1" customFormat="1" ht="15" customHeight="1">
      <c r="B216" s="285"/>
      <c r="C216" s="253"/>
      <c r="D216" s="253"/>
      <c r="E216" s="253"/>
      <c r="F216" s="246">
        <v>3</v>
      </c>
      <c r="G216" s="232"/>
      <c r="H216" s="336" t="s">
        <v>547</v>
      </c>
      <c r="I216" s="336"/>
      <c r="J216" s="336"/>
      <c r="K216" s="286"/>
    </row>
    <row r="217" spans="2:11" s="1" customFormat="1" ht="15" customHeight="1">
      <c r="B217" s="285"/>
      <c r="C217" s="253"/>
      <c r="D217" s="253"/>
      <c r="E217" s="253"/>
      <c r="F217" s="246">
        <v>4</v>
      </c>
      <c r="G217" s="232"/>
      <c r="H217" s="336" t="s">
        <v>548</v>
      </c>
      <c r="I217" s="336"/>
      <c r="J217" s="336"/>
      <c r="K217" s="286"/>
    </row>
    <row r="218" spans="2:11" s="1" customFormat="1" ht="12.75" customHeight="1">
      <c r="B218" s="289"/>
      <c r="C218" s="290"/>
      <c r="D218" s="290"/>
      <c r="E218" s="290"/>
      <c r="F218" s="290"/>
      <c r="G218" s="290"/>
      <c r="H218" s="290"/>
      <c r="I218" s="290"/>
      <c r="J218" s="290"/>
      <c r="K218" s="29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Oprava_mostu</vt:lpstr>
      <vt:lpstr>Pokyny pro vyplnění</vt:lpstr>
      <vt:lpstr>Oprava_mostu!Názvy_tisku</vt:lpstr>
      <vt:lpstr>'Rekapitulace stavby'!Názvy_tisku</vt:lpstr>
      <vt:lpstr>Oprava_mostu!Oblast_tisku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SUSPK</dc:creator>
  <cp:lastModifiedBy>RH</cp:lastModifiedBy>
  <dcterms:created xsi:type="dcterms:W3CDTF">2020-01-31T06:12:56Z</dcterms:created>
  <dcterms:modified xsi:type="dcterms:W3CDTF">2020-02-28T08:45:26Z</dcterms:modified>
</cp:coreProperties>
</file>