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 SÚS" sheetId="2" r:id="rId2"/>
    <sheet name="SO 102 - Komunikace - obe..." sheetId="3" r:id="rId3"/>
    <sheet name="SO 201 - Opěrná zeď" sheetId="4" r:id="rId4"/>
    <sheet name="SO 301 - Odvodnění" sheetId="5" r:id="rId5"/>
    <sheet name="SO 420 - CAMELNET - Ulože..." sheetId="6" r:id="rId6"/>
    <sheet name="VRN - Vedlejší rozpočtové..." sheetId="7" r:id="rId7"/>
  </sheets>
  <definedNames>
    <definedName name="_xlnm.Print_Area" localSheetId="0">'Rekapitulace stavby'!$D$4:$AO$76,'Rekapitulace stavby'!$C$82:$AQ$101</definedName>
    <definedName name="_xlnm._FilterDatabase" localSheetId="1" hidden="1">'SO 101 - Komunikace SÚS'!$C$124:$K$530</definedName>
    <definedName name="_xlnm.Print_Area" localSheetId="1">'SO 101 - Komunikace SÚS'!$C$4:$J$76,'SO 101 - Komunikace SÚS'!$C$82:$J$106,'SO 101 - Komunikace SÚS'!$C$112:$K$530</definedName>
    <definedName name="_xlnm._FilterDatabase" localSheetId="2" hidden="1">'SO 102 - Komunikace - obe...'!$C$124:$K$574</definedName>
    <definedName name="_xlnm.Print_Area" localSheetId="2">'SO 102 - Komunikace - obe...'!$C$4:$J$76,'SO 102 - Komunikace - obe...'!$C$82:$J$106,'SO 102 - Komunikace - obe...'!$C$112:$K$574</definedName>
    <definedName name="_xlnm._FilterDatabase" localSheetId="3" hidden="1">'SO 201 - Opěrná zeď'!$C$120:$K$263</definedName>
    <definedName name="_xlnm.Print_Area" localSheetId="3">'SO 201 - Opěrná zeď'!$C$4:$J$76,'SO 201 - Opěrná zeď'!$C$82:$J$102,'SO 201 - Opěrná zeď'!$C$108:$K$263</definedName>
    <definedName name="_xlnm._FilterDatabase" localSheetId="4" hidden="1">'SO 301 - Odvodnění'!$C$120:$K$367</definedName>
    <definedName name="_xlnm.Print_Area" localSheetId="4">'SO 301 - Odvodnění'!$C$4:$J$76,'SO 301 - Odvodnění'!$C$82:$J$102,'SO 301 - Odvodnění'!$C$108:$K$367</definedName>
    <definedName name="_xlnm._FilterDatabase" localSheetId="5" hidden="1">'SO 420 - CAMELNET - Ulože...'!$C$119:$K$246</definedName>
    <definedName name="_xlnm.Print_Area" localSheetId="5">'SO 420 - CAMELNET - Ulože...'!$C$4:$J$76,'SO 420 - CAMELNET - Ulože...'!$C$82:$J$101,'SO 420 - CAMELNET - Ulože...'!$C$107:$K$246</definedName>
    <definedName name="_xlnm._FilterDatabase" localSheetId="6" hidden="1">'VRN - Vedlejší rozpočtové...'!$C$116:$K$168</definedName>
    <definedName name="_xlnm.Print_Area" localSheetId="6">'VRN - Vedlejší rozpočtové...'!$C$4:$J$76,'VRN - Vedlejší rozpočtové...'!$C$82:$J$98,'VRN - Vedlejší rozpočtové...'!$C$104:$K$168</definedName>
    <definedName name="_xlnm.Print_Titles" localSheetId="0">'Rekapitulace stavby'!$92:$92</definedName>
    <definedName name="_xlnm.Print_Titles" localSheetId="1">'SO 101 - Komunikace SÚS'!$124:$124</definedName>
    <definedName name="_xlnm.Print_Titles" localSheetId="2">'SO 102 - Komunikace - obe...'!$124:$124</definedName>
    <definedName name="_xlnm.Print_Titles" localSheetId="3">'SO 201 - Opěrná zeď'!$120:$120</definedName>
    <definedName name="_xlnm.Print_Titles" localSheetId="4">'SO 301 - Odvodnění'!$120:$120</definedName>
    <definedName name="_xlnm.Print_Titles" localSheetId="5">'SO 420 - CAMELNET - Ulože...'!$119:$119</definedName>
    <definedName name="_xlnm.Print_Titles" localSheetId="6">'VRN - Vedlejší rozpočtové...'!$116:$116</definedName>
  </definedNames>
  <calcPr fullCalcOnLoad="1"/>
</workbook>
</file>

<file path=xl/sharedStrings.xml><?xml version="1.0" encoding="utf-8"?>
<sst xmlns="http://schemas.openxmlformats.org/spreadsheetml/2006/main" count="14109" uniqueCount="1256">
  <si>
    <t>Export Komplet</t>
  </si>
  <si>
    <t/>
  </si>
  <si>
    <t>2.0</t>
  </si>
  <si>
    <t>False</t>
  </si>
  <si>
    <t>{e57417a8-2d15-4b54-a18d-56d507e1ec6e}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</si>
  <si>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</si>
  <si>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</si>
  <si>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</si>
  <si>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</si>
  <si>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</si>
  <si>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</si>
  <si>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</si>
  <si>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</si>
  <si>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SPR_08_07_20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</si>
  <si>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</si>
  <si>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</si>
  <si>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III/19347 a III/19348 Kvíčovice (2.etapa)</t>
  </si>
  <si>
    <t>KSO:</t>
  </si>
  <si>
    <t>CC-CZ:</t>
  </si>
  <si>
    <t>Místo:</t>
  </si>
  <si>
    <t>Kvíčovice</t>
  </si>
  <si>
    <t>Datum:</t>
  </si>
  <si>
    <t>23. 2. 2020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</si>
  <si>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</si>
  <si>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</si>
  <si>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</si>
  <si>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</si>
  <si>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</si>
  <si>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</si>
  <si>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</si>
  <si>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24662038</t>
  </si>
  <si>
    <t>U-PROJEKT DOS s.r.o.</t>
  </si>
  <si>
    <t>True</t>
  </si>
  <si>
    <t>Zpracovatel:</t>
  </si>
  <si>
    <t>06324827</t>
  </si>
  <si>
    <t>SPRINCL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</si>
  <si>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</si>
  <si>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</si>
  <si>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</si>
  <si>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</si>
  <si>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</si>
  <si>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</si>
  <si>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</si>
  <si>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</si>
  <si>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</si>
  <si>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</si>
  <si>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</si>
  <si>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</si>
  <si>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</si>
  <si>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</si>
  <si>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</si>
  <si>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</si>
  <si>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</si>
  <si>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</si>
  <si>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</si>
  <si>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</si>
  <si>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</si>
  <si>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</si>
  <si>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</si>
  <si>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</si>
  <si>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</si>
  <si>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</si>
  <si>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</si>
  <si>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</si>
  <si>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</si>
  <si>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</si>
  <si>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</si>
  <si>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</si>
  <si>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</si>
  <si>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</si>
  <si>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</si>
  <si>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</si>
  <si>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</si>
  <si>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</si>
  <si>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</si>
  <si>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</si>
  <si>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</si>
  <si>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</si>
  <si>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</si>
  <si>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</si>
  <si>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</si>
  <si>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</si>
  <si>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</si>
  <si>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</si>
  <si>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SÚS</t>
  </si>
  <si>
    <t>STA</t>
  </si>
  <si>
    <t>1</t>
  </si>
  <si>
    <t>{1b3d8e6b-0fc3-48ab-9d8c-cc267bda1d6f}</t>
  </si>
  <si>
    <t>2</t>
  </si>
  <si>
    <t>SO 102</t>
  </si>
  <si>
    <t>Komunikace - obec Kvíčovice</t>
  </si>
  <si>
    <t>{0cbd74fa-1ebc-40bb-9b44-ea5338f63417}</t>
  </si>
  <si>
    <t>SO 201</t>
  </si>
  <si>
    <t>Opěrná zeď</t>
  </si>
  <si>
    <t>{d69bddc6-ea24-4b0f-9625-96f379b16975}</t>
  </si>
  <si>
    <t>SO 301</t>
  </si>
  <si>
    <t>Odvodnění</t>
  </si>
  <si>
    <t>{22c50849-8262-472c-801b-cd4a1d5ad816}</t>
  </si>
  <si>
    <t>SO 420</t>
  </si>
  <si>
    <t>CAMELNET - Uložení chrániček</t>
  </si>
  <si>
    <t>{5e397a8e-9665-41d6-8d3d-2a06a6d48946}</t>
  </si>
  <si>
    <t>VRN</t>
  </si>
  <si>
    <t>Vedlejší rozpočtové náklady</t>
  </si>
  <si>
    <t>{dc2739fe-59be-4d08-b73f-eae08268e91d}</t>
  </si>
  <si>
    <t>KRYCÍ LIST SOUPISU PRACÍ</t>
  </si>
  <si>
    <t>Objekt:</t>
  </si>
  <si>
    <t>SO 101 - Komunikace SÚS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</si>
  <si>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</si>
  <si>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</si>
  <si>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</si>
  <si>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</si>
  <si>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</si>
  <si>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</si>
  <si>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11 - Zemní práce - přípravné a přidružené práce</t>
  </si>
  <si>
    <t xml:space="preserve">    2 - Zakládání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</si>
  <si>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</si>
  <si>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</si>
  <si>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</si>
  <si>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</si>
  <si>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</si>
  <si>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</si>
  <si>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</si>
  <si>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</si>
  <si>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</si>
  <si>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</si>
  <si>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</si>
  <si>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</si>
  <si>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</si>
  <si>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</si>
  <si>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</si>
  <si>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</si>
  <si>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</si>
  <si>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</si>
  <si>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</si>
  <si>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</si>
  <si>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</si>
  <si>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</si>
  <si>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11</t>
  </si>
  <si>
    <t>Zemní práce - přípravné a přidružené práce</t>
  </si>
  <si>
    <t>K</t>
  </si>
  <si>
    <t>113107223</t>
  </si>
  <si>
    <t>Odstranění podkladu z kameniva drceného tl 300 mm strojně pl přes 200 m2</t>
  </si>
  <si>
    <t>m2</t>
  </si>
  <si>
    <t>CS ÚRS 2020 01</t>
  </si>
  <si>
    <t>4</t>
  </si>
  <si>
    <t>-1266773870</t>
  </si>
  <si>
    <t>PP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</si>
  <si>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</si>
  <si>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VV</t>
  </si>
  <si>
    <t>odstranění stávajícího podkladu z kameniva</t>
  </si>
  <si>
    <t>2151,0834</t>
  </si>
  <si>
    <t>Součet</t>
  </si>
  <si>
    <t>113154365</t>
  </si>
  <si>
    <t>Frézování živičného krytu tl 200 mm pruh š 2 m pl do 10000 m2 s překážkami v trase</t>
  </si>
  <si>
    <t>1741981357</t>
  </si>
  <si>
    <t>Frézování živičného podkladu nebo krytu  s naložením na dopravní prostředek plochy přes 1 000 do 10 000 m2 s překážkami v trase pruhu šířky přes 1 m do 2 m, tloušťky vrstvy 200 mm</t>
  </si>
  <si>
    <t>frézování stávajícího krytu</t>
  </si>
  <si>
    <t>3</t>
  </si>
  <si>
    <t>113202111</t>
  </si>
  <si>
    <t>Vytrhání obrub krajníků obrubníků stojatých</t>
  </si>
  <si>
    <t>m</t>
  </si>
  <si>
    <t>-356338805</t>
  </si>
  <si>
    <t>Vytrhání obrub  s vybouráním lože, s přemístěním hmot na skládku na vzdálenost do 3 m nebo s naložením na dopravní prostředek z krajníků nebo obrubníků stojatých</t>
  </si>
  <si>
    <t>5,2+12,2</t>
  </si>
  <si>
    <t>122252206</t>
  </si>
  <si>
    <t>Odkopávky a prokopávky nezapažené pro silnice a dálnice v hornině třídy těžitelnosti I objem do 5000 m3 strojně</t>
  </si>
  <si>
    <t>m3</t>
  </si>
  <si>
    <t>2019308458</t>
  </si>
  <si>
    <t>Odkopávky a prokopávky nezapažené pro silnice a dálnice strojně v hornině třídy těžitelnosti I přes 1 000 do 5 000 m3</t>
  </si>
  <si>
    <t>odkopávky</t>
  </si>
  <si>
    <t>2151,0834*0,02</t>
  </si>
  <si>
    <t>bude fakturováno dle skutečnosti po odsouhlasení TDI</t>
  </si>
  <si>
    <t>aktivní zóna tl. 0,5 m</t>
  </si>
  <si>
    <t>2047,2058*0,5</t>
  </si>
  <si>
    <t>5</t>
  </si>
  <si>
    <t>132251102</t>
  </si>
  <si>
    <t>Hloubení rýh nezapažených  š do 800 mm v hornině třídy těžitelnosti I, skupiny 3 objem do 50 m3 strojně</t>
  </si>
  <si>
    <t>-2079770754</t>
  </si>
  <si>
    <t>Hloubení nezapažených rýh šířky do 800 mm strojně s urovnáním dna do předepsaného profilu a spádu v hornině třídy těžitelnosti I skupiny 3 přes 20 do 50 m3</t>
  </si>
  <si>
    <t>hloubení rýhy pro trativod</t>
  </si>
  <si>
    <t>(30,1+31+67,19+77,46+37,71+34,93+23,65+21,1)*0,45*0,25</t>
  </si>
  <si>
    <t>6</t>
  </si>
  <si>
    <t>162751117</t>
  </si>
  <si>
    <t>Vodorovné přemístění do 10000 m výkopku/sypaniny z horniny třídy těžitelnosti I, skupiny 1 až 3</t>
  </si>
  <si>
    <t>412001050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</si>
  <si>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</si>
  <si>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odvoz sypaniny</t>
  </si>
  <si>
    <t>43,02+36,35</t>
  </si>
  <si>
    <t>7</t>
  </si>
  <si>
    <t>162751119</t>
  </si>
  <si>
    <t>Příplatek k vodorovnému přemístění výkopku/sypaniny z horniny třídy těžitelnosti I, skupiny 1 až 3 ZKD 1000 m přes 10000 m</t>
  </si>
  <si>
    <t>-289887028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</si>
  <si>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</si>
  <si>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(43,02+36,35)*9</t>
  </si>
  <si>
    <t>(2047,2058*0,5)*9</t>
  </si>
  <si>
    <t>8</t>
  </si>
  <si>
    <t>181152302</t>
  </si>
  <si>
    <t>Úprava pláně pro silnice a dálnice v zářezech se zhutněním</t>
  </si>
  <si>
    <t>1228120167</t>
  </si>
  <si>
    <t>Úprava pláně na stavbách silnic a dálnic strojně v zářezech mimo skalních se zhutněním</t>
  </si>
  <si>
    <t>úprava pláně</t>
  </si>
  <si>
    <t>2047,2058*1,05</t>
  </si>
  <si>
    <t>9</t>
  </si>
  <si>
    <t>919735113</t>
  </si>
  <si>
    <t>Řezání stávajícího živičného krytu hl do 150 mm</t>
  </si>
  <si>
    <t>-1082511751</t>
  </si>
  <si>
    <t>Řezání stávajícího živičného krytu nebo podkladu  hloubky přes 100 do 150 mm</t>
  </si>
  <si>
    <t>5,24+5,11</t>
  </si>
  <si>
    <t>10</t>
  </si>
  <si>
    <t>997221551</t>
  </si>
  <si>
    <t>Vodorovná doprava suti ze sypkých materiálů do 1 km</t>
  </si>
  <si>
    <t>t</t>
  </si>
  <si>
    <t>-2097325165</t>
  </si>
  <si>
    <t>Vodorovná doprava suti  bez naložení, ale se složením a s hrubým urovnáním ze sypkých materiálů, na vzdálenost do 1 km</t>
  </si>
  <si>
    <t>bude fakturováno dle vážních lístků po odsouhlasení TDI</t>
  </si>
  <si>
    <t>odpad - asfalt</t>
  </si>
  <si>
    <t>1101,353</t>
  </si>
  <si>
    <t>odpad - kamenivo</t>
  </si>
  <si>
    <t>946,475</t>
  </si>
  <si>
    <t>odpad - beton</t>
  </si>
  <si>
    <t>3,567</t>
  </si>
  <si>
    <t>997221559</t>
  </si>
  <si>
    <t>Příplatek ZKD 1 km u vodorovné dopravy suti ze sypkých materiálů</t>
  </si>
  <si>
    <t>1134941393</t>
  </si>
  <si>
    <t>Vodorovná doprava suti  bez naložení, ale se složením a s hrubým urovnáním Příplatek k ceně za každý další i započatý 1 km přes 1 km</t>
  </si>
  <si>
    <t>1101,353*19</t>
  </si>
  <si>
    <t>946,475*19</t>
  </si>
  <si>
    <t>3,567*19</t>
  </si>
  <si>
    <t>12</t>
  </si>
  <si>
    <t>997221611</t>
  </si>
  <si>
    <t>Nakládání suti na dopravní prostředky pro vodorovnou dopravu</t>
  </si>
  <si>
    <t>-2114952072</t>
  </si>
  <si>
    <t>Nakládání na dopravní prostředky  pro vodorovnou dopravu suti</t>
  </si>
  <si>
    <t>13</t>
  </si>
  <si>
    <t>997221615</t>
  </si>
  <si>
    <t>Poplatek za uložení na skládce (skládkovné) stavebního odpadu betonového kód odpadu 17 01 01</t>
  </si>
  <si>
    <t>1399053411</t>
  </si>
  <si>
    <t>Poplatek za uložení stavebního odpadu na skládce (skládkovné) z prostého betonu zatříděného do Katalogu odpadů pod kódem 17 01 01</t>
  </si>
  <si>
    <t>14</t>
  </si>
  <si>
    <t>997221845R</t>
  </si>
  <si>
    <t>Poplatek za uložení na skládce (skládkovné) odpadu asfaltového s obsahem dehtu</t>
  </si>
  <si>
    <t>-1240285346</t>
  </si>
  <si>
    <t>171201221</t>
  </si>
  <si>
    <t>Poplatek za uložení na skládce (skládkovné) zeminy a kamení kód odpadu 17 05 04</t>
  </si>
  <si>
    <t>-1052179445</t>
  </si>
  <si>
    <t>Poplatek za uložení stavebního odpadu na skládce (skládkovné) zeminy a kamení zatříděného do Katalogu odpadů pod kódem 17 05 04</t>
  </si>
  <si>
    <t>odpad - zemina</t>
  </si>
  <si>
    <t>(43,02+36,35)*1,7</t>
  </si>
  <si>
    <t>(2047,2058*0,5)*1,7</t>
  </si>
  <si>
    <t>Zakládání</t>
  </si>
  <si>
    <t>16</t>
  </si>
  <si>
    <t>211971110</t>
  </si>
  <si>
    <t>Zřízení opláštění žeber nebo trativodů geotextilií v rýze nebo zářezu sklonu do 1:2</t>
  </si>
  <si>
    <t>367215354</t>
  </si>
  <si>
    <t>Zřízení opláštění výplně z geotextilie odvodňovacích žeber nebo trativodů  v rýze nebo zářezu se stěnami šikmými o sklonu do 1:2</t>
  </si>
  <si>
    <t>opláštění trativodu</t>
  </si>
  <si>
    <t>(30,1+31+67,19+77,46+37,71+34,93+23,65+21,1)*0,47</t>
  </si>
  <si>
    <t>(30,1+31+67,19+77,46+37,71+34,93+23,65+21,1)*(0,25*2+0,5*2)</t>
  </si>
  <si>
    <t>17</t>
  </si>
  <si>
    <t>M</t>
  </si>
  <si>
    <t>69311060</t>
  </si>
  <si>
    <t>geotextilie netkaná separační, ochranná, filtrační, drenážní PP 200g/m2</t>
  </si>
  <si>
    <t>-21748253</t>
  </si>
  <si>
    <t>geotextilie</t>
  </si>
  <si>
    <t>18</t>
  </si>
  <si>
    <t>212752102</t>
  </si>
  <si>
    <t>Trativod z drenážních trubek korugovaných PE-HD SN 4 perforace 360° včetně lože otevřený výkop DN 150 pro liniové stavby</t>
  </si>
  <si>
    <t>-2043745912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</si>
  <si>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</si>
  <si>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trativod DN 150</t>
  </si>
  <si>
    <t>30,1+31+67,19+77,46+37,71+34,93+23,65+21,1</t>
  </si>
  <si>
    <t>Komunikace pozemní</t>
  </si>
  <si>
    <t>57</t>
  </si>
  <si>
    <t>Kryty pozemních komunikací letišť a ploch z kameniva nebo živičné</t>
  </si>
  <si>
    <t>19</t>
  </si>
  <si>
    <t>564851111</t>
  </si>
  <si>
    <t>Podklad ze štěrkodrtě ŠD tl 150 mm</t>
  </si>
  <si>
    <t>1585026886</t>
  </si>
  <si>
    <t>Podklad ze štěrkodrti ŠD  s rozprostřením a zhutněním, po zhutnění tl. 150 mm</t>
  </si>
  <si>
    <t>ŠDa</t>
  </si>
  <si>
    <t>2047,2058</t>
  </si>
  <si>
    <t>20</t>
  </si>
  <si>
    <t>564861111</t>
  </si>
  <si>
    <t>Podklad ze štěrkodrtě ŠD tl 200 mm</t>
  </si>
  <si>
    <t>-1856016116</t>
  </si>
  <si>
    <t>Podklad ze štěrkodrti ŠD  s rozprostřením a zhutněním, po zhutnění tl. 200 mm</t>
  </si>
  <si>
    <t>ŠD, min. tl. 200 mm</t>
  </si>
  <si>
    <t>564871111</t>
  </si>
  <si>
    <t>Podklad ze štěrkodrtě ŠD tl 250 mm</t>
  </si>
  <si>
    <t>-1512179736</t>
  </si>
  <si>
    <t>Podklad ze štěrkodrti ŠD  s rozprostřením a zhutněním, po zhutnění tl. 250 mm</t>
  </si>
  <si>
    <t>2047,2058*2</t>
  </si>
  <si>
    <t>22</t>
  </si>
  <si>
    <t>565155121</t>
  </si>
  <si>
    <t>Asfaltový beton vrstva podkladní ACP 16 (obalované kamenivo OKS) tl 70 mm š přes 3 m</t>
  </si>
  <si>
    <t>-2089509307</t>
  </si>
  <si>
    <t>Asfaltový beton vrstva podkladní ACP 16 (obalované kamenivo střednězrnné - OKS)  s rozprostřením a zhutněním v pruhu šířky přes 3 m, po zhutnění tl. 70 mm</t>
  </si>
  <si>
    <t>ACP 16+ 50/70</t>
  </si>
  <si>
    <t>23</t>
  </si>
  <si>
    <t>577144121</t>
  </si>
  <si>
    <t>Asfaltový beton vrstva obrusná ACO 11 (ABS) tř. I tl 50 mm š přes 3 m z nemodifikovaného asfaltu</t>
  </si>
  <si>
    <t>363246067</t>
  </si>
  <si>
    <t>Asfaltový beton vrstva obrusná ACO 11 (ABS)  s rozprostřením a se zhutněním z nemodifikovaného asfaltu v pruhu šířky přes 3 m tř. I, po zhutnění tl. 50 mm</t>
  </si>
  <si>
    <t>ACO 11+ 50/70</t>
  </si>
  <si>
    <t>2047,2058+32,22</t>
  </si>
  <si>
    <t>24</t>
  </si>
  <si>
    <t>919732211</t>
  </si>
  <si>
    <t>Styčná spára napojení nového živičného povrchu na stávající za tepla š 15 mm hl 25 mm s prořezáním</t>
  </si>
  <si>
    <t>1057865110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</si>
  <si>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</si>
  <si>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 xml:space="preserve">Styčná spára napojení nového živičného povrchu na stávající </t>
  </si>
  <si>
    <t>5,24+5,11+8,31+14,69+365,072</t>
  </si>
  <si>
    <t>59</t>
  </si>
  <si>
    <t>Kryty pozemních komunikací, letišť a ploch dlážděné</t>
  </si>
  <si>
    <t>25</t>
  </si>
  <si>
    <t>01R</t>
  </si>
  <si>
    <t>D+M Přídlažba tl. 0,1m do betonového lože</t>
  </si>
  <si>
    <t>1259880504</t>
  </si>
  <si>
    <t>359,04+359,09</t>
  </si>
  <si>
    <t>26</t>
  </si>
  <si>
    <t>569951133</t>
  </si>
  <si>
    <t>Zpevnění krajnic asfaltovým recyklátem tl 150 mm</t>
  </si>
  <si>
    <t>-2082648625</t>
  </si>
  <si>
    <t>Zpevnění krajnic nebo komunikací pro pěší  s rozprostřením a zhutněním, po zhutnění asfaltovým recyklátem tl. 150 mm</t>
  </si>
  <si>
    <t>zpevnění krajnice</t>
  </si>
  <si>
    <t>2,99+3,51</t>
  </si>
  <si>
    <t>27</t>
  </si>
  <si>
    <t>916131213</t>
  </si>
  <si>
    <t>Osazení silničního obrubníku betonového stojatého s boční opěrou do lože z betonu prostého</t>
  </si>
  <si>
    <t>-338324279</t>
  </si>
  <si>
    <t>Osazení silničního obrubníku betonového se zřízením lože, s vyplněním a zatřením spár cementovou maltou stojatého s boční opěrou z betonu prostého, do lože z betonu prostého</t>
  </si>
  <si>
    <t>obrubník betonový silniční 1000x150x250mm</t>
  </si>
  <si>
    <t>4+4,7+21,55+8+5,8+10,1+26,75+13,35</t>
  </si>
  <si>
    <t>obrubník betonový silniční přechodový 1000x150x150-250mm</t>
  </si>
  <si>
    <t>1+1+1+1+1+1+1+1+1+1</t>
  </si>
  <si>
    <t>obrubník betonový silniční nájezdový 1000x150x150mm</t>
  </si>
  <si>
    <t>5+8+6+6+8,5+5,5+6+4</t>
  </si>
  <si>
    <t>žlabová linie 1</t>
  </si>
  <si>
    <t>70</t>
  </si>
  <si>
    <t>žlabová linie 2</t>
  </si>
  <si>
    <t>68,5</t>
  </si>
  <si>
    <t>žlabová linie 3</t>
  </si>
  <si>
    <t>35</t>
  </si>
  <si>
    <t>28</t>
  </si>
  <si>
    <t>59217031</t>
  </si>
  <si>
    <t>849426625</t>
  </si>
  <si>
    <t>29</t>
  </si>
  <si>
    <t>59217030</t>
  </si>
  <si>
    <t>893560</t>
  </si>
  <si>
    <t>1+1+1+1+1+1+1+1+1</t>
  </si>
  <si>
    <t>30</t>
  </si>
  <si>
    <t>59217029</t>
  </si>
  <si>
    <t>2106157825</t>
  </si>
  <si>
    <t>31</t>
  </si>
  <si>
    <t>01614</t>
  </si>
  <si>
    <t>ACO DRAIN 36.5cm vpust spodní díl DN150/DN200</t>
  </si>
  <si>
    <t>ks</t>
  </si>
  <si>
    <t>159893334</t>
  </si>
  <si>
    <t>32</t>
  </si>
  <si>
    <t>01616</t>
  </si>
  <si>
    <t>ACO DRAIN pro vpust jímka Zn krátka</t>
  </si>
  <si>
    <t>648239259</t>
  </si>
  <si>
    <t>33</t>
  </si>
  <si>
    <t>04231</t>
  </si>
  <si>
    <t>ACO KerbDrain KD405 - zákl.prvek 0,5m, H405</t>
  </si>
  <si>
    <t>-1095480547</t>
  </si>
  <si>
    <t>34</t>
  </si>
  <si>
    <t>04232</t>
  </si>
  <si>
    <t>ACO KerbDrain KD405 - zákl. prvek 1m, H405</t>
  </si>
  <si>
    <t>-247768021</t>
  </si>
  <si>
    <t>50</t>
  </si>
  <si>
    <t>04233</t>
  </si>
  <si>
    <t>ACO KerbDrain KD405 A - revizní díl 0,5m, H405</t>
  </si>
  <si>
    <t>625784537</t>
  </si>
  <si>
    <t>36</t>
  </si>
  <si>
    <t>04234</t>
  </si>
  <si>
    <t>ACO KerbDrain KD405 - zešikmený prvek 0,915m, H405, levý</t>
  </si>
  <si>
    <t>-1951372961</t>
  </si>
  <si>
    <t>37</t>
  </si>
  <si>
    <t>04235</t>
  </si>
  <si>
    <t>ACO KerbDrain KD405 - zešikmený prvek 0,915m, H405, pravý</t>
  </si>
  <si>
    <t>-1928891188</t>
  </si>
  <si>
    <t>38</t>
  </si>
  <si>
    <t>04236</t>
  </si>
  <si>
    <t>ACO KerbDrain KD405 - středový prvek 1,0 m, H405</t>
  </si>
  <si>
    <t>914921838</t>
  </si>
  <si>
    <t>39</t>
  </si>
  <si>
    <t>04237</t>
  </si>
  <si>
    <t>ACO KerbDrain KD 405 - čelní stěna levá, s nátrubkem DN110</t>
  </si>
  <si>
    <t>1624150887</t>
  </si>
  <si>
    <t>40</t>
  </si>
  <si>
    <t>04928</t>
  </si>
  <si>
    <t>ACO KerbDrain - vpust horní díl, 0,5m</t>
  </si>
  <si>
    <t>-1533386456</t>
  </si>
  <si>
    <t>41</t>
  </si>
  <si>
    <t>04938</t>
  </si>
  <si>
    <t>ACO Kerb Drain KD480 čelní stěna</t>
  </si>
  <si>
    <t>859677317</t>
  </si>
  <si>
    <t>Ostatní konstrukce a práce, bourání</t>
  </si>
  <si>
    <t>42</t>
  </si>
  <si>
    <t>1CH</t>
  </si>
  <si>
    <t>D+M Dělená chránička</t>
  </si>
  <si>
    <t>413692249</t>
  </si>
  <si>
    <t>7+6,8</t>
  </si>
  <si>
    <t>43</t>
  </si>
  <si>
    <t>899331111</t>
  </si>
  <si>
    <t>Výšková úprava uličního vstupu nebo vpusti do 200 mm zvýšením poklopu</t>
  </si>
  <si>
    <t>kus</t>
  </si>
  <si>
    <t>165152274</t>
  </si>
  <si>
    <t>Výšková úprava uličního vstupu nebo vpusti do 200 mm  zvýšením poklopu</t>
  </si>
  <si>
    <t>poklop</t>
  </si>
  <si>
    <t>44</t>
  </si>
  <si>
    <t>899431111</t>
  </si>
  <si>
    <t>Výšková úprava uličního vstupu nebo vpusti do 200 mm zvýšením krycího hrnce, šoupěte nebo hydrantu</t>
  </si>
  <si>
    <t>-906115226</t>
  </si>
  <si>
    <t>Výšková úprava uličního vstupu nebo vpusti do 200 mm  zvýšením krycího hrnce, šoupěte nebo hydrantu bez úpravy armatur</t>
  </si>
  <si>
    <t>šoupě-voda</t>
  </si>
  <si>
    <t>šoupě-plyn</t>
  </si>
  <si>
    <t>45</t>
  </si>
  <si>
    <t>911331141</t>
  </si>
  <si>
    <t>Svodidlo ocelové jednostranné zádržnosti H2 typ KB3 RH2 B se zaberaněním sloupků v rozmezí do 2 m</t>
  </si>
  <si>
    <t>901078258</t>
  </si>
  <si>
    <t>Silniční svodidlo s osazením sloupků zaberaněním ocelové úroveň zádržnosti H2 vzdálenosti sloupků do 2 m jednostranné</t>
  </si>
  <si>
    <t>nové svodidlo H2, přesná výměra bude určena na stavbě</t>
  </si>
  <si>
    <t>14,0+34</t>
  </si>
  <si>
    <t>46</t>
  </si>
  <si>
    <t>966005311</t>
  </si>
  <si>
    <t>Rozebrání a odstranění silničního svodidla s jednou pásnicí</t>
  </si>
  <si>
    <t>1349291692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</si>
  <si>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</si>
  <si>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odstranění stávajících svodidel</t>
  </si>
  <si>
    <t>14,26+31,0</t>
  </si>
  <si>
    <t>47</t>
  </si>
  <si>
    <t>966006132</t>
  </si>
  <si>
    <t>Odstranění značek dopravních nebo orientačních se sloupky s betonovými patkami</t>
  </si>
  <si>
    <t>436183608</t>
  </si>
  <si>
    <t>Odstranění dopravních nebo orientačních značek se sloupkem  s uložením hmot na vzdálenost do 20 m nebo s naložením na dopravní prostředek, se zásypem jam a jeho zhutněním s betonovou patkou</t>
  </si>
  <si>
    <t>48</t>
  </si>
  <si>
    <t>966006211</t>
  </si>
  <si>
    <t>Odstranění svislých dopravních značek ze sloupů, sloupků nebo konzol</t>
  </si>
  <si>
    <t>1476915605</t>
  </si>
  <si>
    <t>Odstranění (demontáž) svislých dopravních značek  s odklizením materiálu na skládku na vzdálenost do 20 m nebo s naložením na dopravní prostředek ze sloupů, sloupků nebo konzol</t>
  </si>
  <si>
    <t>91</t>
  </si>
  <si>
    <t>Doplňující konstrukce a práce pozemních komunikací, letišť a ploch</t>
  </si>
  <si>
    <t>49</t>
  </si>
  <si>
    <t>914511112</t>
  </si>
  <si>
    <t>Montáž sloupku dopravních značek délky do 3,5 m s betonovým základem a patkou</t>
  </si>
  <si>
    <t>-1324150805</t>
  </si>
  <si>
    <t>Montáž sloupku dopravních značek  délky do 3,5 m do hliníkové patky</t>
  </si>
  <si>
    <t>1+1</t>
  </si>
  <si>
    <t>40445225</t>
  </si>
  <si>
    <t>sloupek pro dopravní značku Zn D 60mm v 3,5m</t>
  </si>
  <si>
    <t>227401340</t>
  </si>
  <si>
    <t>51</t>
  </si>
  <si>
    <t>914111111</t>
  </si>
  <si>
    <t>Montáž svislé dopravní značky do velikosti 1 m2 objímkami na sloupek nebo konzolu</t>
  </si>
  <si>
    <t>-1152067401</t>
  </si>
  <si>
    <t>Montáž svislé dopravní značky základní  velikosti do 1 m2 objímkami na sloupky nebo konzoly</t>
  </si>
  <si>
    <t>1+1+1</t>
  </si>
  <si>
    <t>52</t>
  </si>
  <si>
    <t>P2</t>
  </si>
  <si>
    <t>značka dopravní svislá retroreflexní fólie tř. 1, Al prolis, P2</t>
  </si>
  <si>
    <t>1943097160</t>
  </si>
  <si>
    <t>53</t>
  </si>
  <si>
    <t>E2b</t>
  </si>
  <si>
    <t>značka dopravní svislá retroreflexní fólie tř. 1, Al prolis, E2b</t>
  </si>
  <si>
    <t>-97100537</t>
  </si>
  <si>
    <t>54</t>
  </si>
  <si>
    <t>40445201</t>
  </si>
  <si>
    <t>zrcadlo dopravní kruhové D 800mm</t>
  </si>
  <si>
    <t>-1278334231</t>
  </si>
  <si>
    <t>DZ</t>
  </si>
  <si>
    <t>55</t>
  </si>
  <si>
    <t>915221122</t>
  </si>
  <si>
    <t>Vodorovné dopravní značení vodící čáry přerušované š 250 mm retroreflexní bílý plast</t>
  </si>
  <si>
    <t>-958444621</t>
  </si>
  <si>
    <t>Vodorovné dopravní značení stříkaným plastem  vodící čára bílá šířky 250 mm přerušovaná retroreflexní</t>
  </si>
  <si>
    <t>V2b (1,5/1,5/0,25)</t>
  </si>
  <si>
    <t>14,7+8,4</t>
  </si>
  <si>
    <t>56</t>
  </si>
  <si>
    <t>915611111</t>
  </si>
  <si>
    <t>Předznačení vodorovného liniového značení</t>
  </si>
  <si>
    <t>-1660437236</t>
  </si>
  <si>
    <t>Předznačení pro vodorovné značení  stříkané barvou nebo prováděné z nátěrových hmot liniové dělicí čáry, vodicí proužky</t>
  </si>
  <si>
    <t>998</t>
  </si>
  <si>
    <t>Přesun hmot</t>
  </si>
  <si>
    <t>998223011</t>
  </si>
  <si>
    <t>Přesun hmot pro pozemní komunikace s krytem dlážděným</t>
  </si>
  <si>
    <t>1096855114</t>
  </si>
  <si>
    <t>Přesun hmot pro pozemní komunikace s krytem dlážděným  dopravní vzdálenost do 200 m jakékoliv délky objektu</t>
  </si>
  <si>
    <t>obrubníky+beton</t>
  </si>
  <si>
    <t>93,381</t>
  </si>
  <si>
    <t>58</t>
  </si>
  <si>
    <t>998223095</t>
  </si>
  <si>
    <t>Příplatek k přesunu hmot pro pozemní komunikace s krytem dlážděným za zvětšený přesun ZKD 5000 m</t>
  </si>
  <si>
    <t>167142802</t>
  </si>
  <si>
    <t>Přesun hmot pro pozemní komunikace s krytem dlážděným  Příplatek k ceně za zvětšený přesun přes vymezenou největší dopravní vzdálenost za každých dalších 5000 m přes 5000 m</t>
  </si>
  <si>
    <t>(93,381)*4</t>
  </si>
  <si>
    <t>998225111</t>
  </si>
  <si>
    <t>Přesun hmot pro pozemní komunikace s krytem z kamene, monolitickým betonovým nebo živičným</t>
  </si>
  <si>
    <t>1516774993</t>
  </si>
  <si>
    <t>Přesun hmot pro komunikace s krytem z kameniva, monolitickým betonovým nebo živičným  dopravní vzdálenost do 200 m jakékoliv délky objektu</t>
  </si>
  <si>
    <t>ŠD</t>
  </si>
  <si>
    <t>573,096+812,537</t>
  </si>
  <si>
    <t>kamenivo pro trativody</t>
  </si>
  <si>
    <t>73,214</t>
  </si>
  <si>
    <t>asfalt+postřik</t>
  </si>
  <si>
    <t>377,976+269,619+0,241</t>
  </si>
  <si>
    <t>R-mat krajnice</t>
  </si>
  <si>
    <t>2,506</t>
  </si>
  <si>
    <t>1935,018</t>
  </si>
  <si>
    <t>60</t>
  </si>
  <si>
    <t>998225195</t>
  </si>
  <si>
    <t>Příplatek k přesunu hmot pro pozemní komunikace s krytem z kamene, živičným, betonovým ZKD 5000 m</t>
  </si>
  <si>
    <t>1669284931</t>
  </si>
  <si>
    <t>Přesun hmot pro komunikace s krytem z kameniva, monolitickým betonovým nebo živičným  Příplatek k ceně za zvětšený přesun přes vymezenou největší dopravní vzdálenost za každých dalších 5000 m přes 5000 m</t>
  </si>
  <si>
    <t>(573,096+812,537)*4</t>
  </si>
  <si>
    <t>73,214*4</t>
  </si>
  <si>
    <t>(377,976+269,619+0,241)*4</t>
  </si>
  <si>
    <t>1935,018*4</t>
  </si>
  <si>
    <t>SO 102 - Komunikace - obec Kvíčovice</t>
  </si>
  <si>
    <t xml:space="preserve">      2 - Zakládání</t>
  </si>
  <si>
    <t>113107183</t>
  </si>
  <si>
    <t>Odstranění podkladu živičného tl 150 mm strojně pl přes 50 do 200 m2</t>
  </si>
  <si>
    <t>-2074856017</t>
  </si>
  <si>
    <t>Odstranění podkladů nebo krytů strojně plochy jednotlivě přes 50 m2 do 200 m2 s přemístěním hmot na skládku na vzdálenost do 20 m nebo s naložením na dopravní prostředek živičných, o tl. vrstvy přes 100 do 150 mm</t>
  </si>
  <si>
    <t>vjezdy</t>
  </si>
  <si>
    <t>7,3+15+19,8+11+18,15+17,4</t>
  </si>
  <si>
    <t>113107162</t>
  </si>
  <si>
    <t>Odstranění podkladu z kameniva drceného tl 200 mm strojně pl přes 50 do 200 m2</t>
  </si>
  <si>
    <t>1566904652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</si>
  <si>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</si>
  <si>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7,3+15+19,8+11+18,15+17,4+17,3</t>
  </si>
  <si>
    <t>1165667276</t>
  </si>
  <si>
    <t>MK, parkoviště</t>
  </si>
  <si>
    <t>28,68+37,30+30,1+79,2+254,2</t>
  </si>
  <si>
    <t>113154265</t>
  </si>
  <si>
    <t>Frézování živičného krytu tl 200 mm pruh š 2 m pl do 1000 m2 s překážkami v trase</t>
  </si>
  <si>
    <t>-1399497285</t>
  </si>
  <si>
    <t>Frézování živičného podkladu nebo krytu  s naložením na dopravní prostředek plochy přes 500 do 1 000 m2 s překážkami v trase pruhu šířky přes 1 m do 2 m, tloušťky vrstvy 200 mm</t>
  </si>
  <si>
    <t>28,68+37,30+30,1+79,2</t>
  </si>
  <si>
    <t>-1870116860</t>
  </si>
  <si>
    <t>8+7,1+2,8+14+15,9</t>
  </si>
  <si>
    <t>121151113</t>
  </si>
  <si>
    <t>Sejmutí ornice plochy do 500 m2 tl vrstvy do 200 mm strojně</t>
  </si>
  <si>
    <t>-1832831526</t>
  </si>
  <si>
    <t>Sejmutí ornice strojně při souvislé ploše přes 100 do 500 m2, tl. vrstvy do 200 mm</t>
  </si>
  <si>
    <t>sejmutí ornice</t>
  </si>
  <si>
    <t>(55,9+51,9+11,2+32,2+77,75+43,58+28,1+21,6+7,1+10,51+20+38,2+49,9)</t>
  </si>
  <si>
    <t>122252204</t>
  </si>
  <si>
    <t>Odkopávky a prokopávky nezapažené pro silnice a dálnice v hornině třídy těžitelnosti I objem do 500 m3 strojně</t>
  </si>
  <si>
    <t>-483338377</t>
  </si>
  <si>
    <t>Odkopávky a prokopávky nezapažené pro silnice a dálnice strojně v hornině třídy těžitelnosti I přes 100 do 500 m3</t>
  </si>
  <si>
    <t>(13,33+15,33+22,56+13,91+14,37+16,30+9,55+15,86+7,23+24,75)*0,12</t>
  </si>
  <si>
    <t>(16,2+23,8)*0,22</t>
  </si>
  <si>
    <t>254,2*0,12</t>
  </si>
  <si>
    <t>aktivní zóna</t>
  </si>
  <si>
    <t>parkoviště, MK</t>
  </si>
  <si>
    <t>(278,55+24,48+30,62+16,05)*0,5</t>
  </si>
  <si>
    <t>132251101</t>
  </si>
  <si>
    <t>Hloubení rýh nezapažených  š do 800 mm v hornině třídy těžitelnosti I, skupiny 3 objem do 20 m3 strojně</t>
  </si>
  <si>
    <t>-927301602</t>
  </si>
  <si>
    <t>Hloubení nezapažených rýh šířky do 800 mm strojně s urovnáním dna do předepsaného profilu a spádu v hornině třídy těžitelnosti I skupiny 3 do 20 m3</t>
  </si>
  <si>
    <t>(25,25)*0,45*0,25</t>
  </si>
  <si>
    <t>953053243</t>
  </si>
  <si>
    <t>1657511401</t>
  </si>
  <si>
    <t>((13,33+15,33+22,56+13,91+14,37+16,30+9,55+15,86+7,23+24,75)*0,12)*9</t>
  </si>
  <si>
    <t>((16,2+23,8)*0,22)*9</t>
  </si>
  <si>
    <t>(254,2*0,12)*9</t>
  </si>
  <si>
    <t>((278,55+24,48+30,62+16,05)*0,5)*9</t>
  </si>
  <si>
    <t>odpočet násypu</t>
  </si>
  <si>
    <t>-11,71*9</t>
  </si>
  <si>
    <t>171152101</t>
  </si>
  <si>
    <t>Uložení sypaniny z hornin soudržných do násypů zhutněných silnic a dálnic</t>
  </si>
  <si>
    <t>1840960317</t>
  </si>
  <si>
    <t>Uložení sypaniny do zhutněných násypů pro silnice, dálnice a letiště s rozprostřením sypaniny ve vrstvách, s hrubým urovnáním a uzavřením povrchu násypu z hornin soudržných</t>
  </si>
  <si>
    <t>dosypání kolem obrubníku</t>
  </si>
  <si>
    <t>113,92*0,015+10</t>
  </si>
  <si>
    <t>181351103</t>
  </si>
  <si>
    <t>Rozprostření ornice tl vrstvy do 200 mm pl do 500 m2 v rovině nebo ve svahu do 1:5 strojně</t>
  </si>
  <si>
    <t>717994396</t>
  </si>
  <si>
    <t>Rozprostření a urovnání ornice v rovině nebo ve svahu sklonu do 1:5 strojně při souvislé ploše přes 100 do 500 m2, tl. vrstvy do 200 mm</t>
  </si>
  <si>
    <t>Rozprostření ornice</t>
  </si>
  <si>
    <t>11,75+24,85+11+33,121+79,23+53,82+38,2+19,8+10,51+7,05+21,56+49,98+58,24+21,641</t>
  </si>
  <si>
    <t>181411131</t>
  </si>
  <si>
    <t>Založení parkového trávníku výsevem plochy do 1000 m2 v rovině a ve svahu do 1:5</t>
  </si>
  <si>
    <t>-1053139472</t>
  </si>
  <si>
    <t>Založení trávníku na půdě předem připravené plochy do 1000 m2 výsevem včetně utažení parkového v rovině nebo na svahu do 1:5</t>
  </si>
  <si>
    <t>64712859</t>
  </si>
  <si>
    <t>chodník</t>
  </si>
  <si>
    <t>28,21*1,1</t>
  </si>
  <si>
    <t>(13,33+15,33+22,56+13,91+14,37+16,30+9,55+15,86+7,23+24,75+79,78)*1,1</t>
  </si>
  <si>
    <t>(16,51+30,62+24,48+173,98+4,6)*1,1</t>
  </si>
  <si>
    <t>00572470</t>
  </si>
  <si>
    <t>osivo směs travní univerzál</t>
  </si>
  <si>
    <t>kg</t>
  </si>
  <si>
    <t>-1902138763</t>
  </si>
  <si>
    <t>(11,75+24,85+11+33,121+79,23+53,82+38,2+19,8+10,51+7,05+21,56+49,98+58,24+21,641)/100*3,5</t>
  </si>
  <si>
    <t>-605367964</t>
  </si>
  <si>
    <t>3,5+4,1+3,1</t>
  </si>
  <si>
    <t>164564870</t>
  </si>
  <si>
    <t>9,8</t>
  </si>
  <si>
    <t xml:space="preserve">odpad - asfalt </t>
  </si>
  <si>
    <t>28,013+89,743</t>
  </si>
  <si>
    <t>25,709+188,971</t>
  </si>
  <si>
    <t>-1429010738</t>
  </si>
  <si>
    <t>9,8*19</t>
  </si>
  <si>
    <t>(28,013+89,743)*19</t>
  </si>
  <si>
    <t>(25,709+188,971)*19</t>
  </si>
  <si>
    <t>-1927958433</t>
  </si>
  <si>
    <t>-1813300325</t>
  </si>
  <si>
    <t>-493241247</t>
  </si>
  <si>
    <t>-529386556</t>
  </si>
  <si>
    <t>(232,53-11,71)*1,7</t>
  </si>
  <si>
    <t>-1045406904</t>
  </si>
  <si>
    <t>25,25*0,35*1,1</t>
  </si>
  <si>
    <t>309396063</t>
  </si>
  <si>
    <t>-1913275800</t>
  </si>
  <si>
    <t>25,25</t>
  </si>
  <si>
    <t>-1703119592</t>
  </si>
  <si>
    <t>28,21</t>
  </si>
  <si>
    <t>13,33+15,33+22,56+13,91+14,37+16,30+9,55+15,86+7,23+24,75+79,78</t>
  </si>
  <si>
    <t>16,51+30,62+24,48+173,98+4,6</t>
  </si>
  <si>
    <t>(16,51+30,62+24,48+173,98+4,6)*1,05</t>
  </si>
  <si>
    <t>745849516</t>
  </si>
  <si>
    <t>(278,55+24,48+30,62+16,05)*2</t>
  </si>
  <si>
    <t>564952111</t>
  </si>
  <si>
    <t>Podklad z mechanicky zpevněného kameniva MZK tl 150 mm</t>
  </si>
  <si>
    <t>-1313857795</t>
  </si>
  <si>
    <t>Podklad z mechanicky zpevněného kameniva MZK (minerální beton)  s rozprostřením a s hutněním, po zhutnění tl. 150 mm</t>
  </si>
  <si>
    <t xml:space="preserve">vjezdy, parkovací stání </t>
  </si>
  <si>
    <t>376090459</t>
  </si>
  <si>
    <t>14,14+30,62+24,48+173,98</t>
  </si>
  <si>
    <t>996870893</t>
  </si>
  <si>
    <t>-1564074391</t>
  </si>
  <si>
    <t>18+3,5+4,1+3,1</t>
  </si>
  <si>
    <t>59245018</t>
  </si>
  <si>
    <t>dlažba tvar obdélník betonová 200x100x60mm přírodní</t>
  </si>
  <si>
    <t>1343446103</t>
  </si>
  <si>
    <t>59245020</t>
  </si>
  <si>
    <t>dlažba tvar obdélník betonová 200x100x80mm přírodní</t>
  </si>
  <si>
    <t>-10368895</t>
  </si>
  <si>
    <t>59245006.R</t>
  </si>
  <si>
    <t>dlažba skladebná betonová pro nevidomé 200x100x80mm barevná</t>
  </si>
  <si>
    <t>810661449</t>
  </si>
  <si>
    <t>(4,6+2,4+2,16+2+3,2)*1,1</t>
  </si>
  <si>
    <t>1747213845</t>
  </si>
  <si>
    <t>69,45+14,59+2,5+7,2+7,4</t>
  </si>
  <si>
    <t>-375902210</t>
  </si>
  <si>
    <t>žlabová linie 4</t>
  </si>
  <si>
    <t>-741430376</t>
  </si>
  <si>
    <t>1419799862</t>
  </si>
  <si>
    <t>-2047096222</t>
  </si>
  <si>
    <t>1641543163</t>
  </si>
  <si>
    <t>-1608868421</t>
  </si>
  <si>
    <t>-304707676</t>
  </si>
  <si>
    <t>2082347785</t>
  </si>
  <si>
    <t>571908111</t>
  </si>
  <si>
    <t>Kryt vymývaným dekoračním kamenivem (kačírkem) tl 200 mm</t>
  </si>
  <si>
    <t>-2040555506</t>
  </si>
  <si>
    <t>Kryt vymývaným dekoračním kamenivem (kačírkem)  tl. 200 mm</t>
  </si>
  <si>
    <t xml:space="preserve">dosypání kačírkem </t>
  </si>
  <si>
    <t>6,4</t>
  </si>
  <si>
    <t>596211110</t>
  </si>
  <si>
    <t>Kladení zámkové dlažby komunikací pro pěší tl 60 mm skupiny A pl do 50 m2</t>
  </si>
  <si>
    <t>1474438881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</si>
  <si>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</si>
  <si>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59621221.R</t>
  </si>
  <si>
    <t xml:space="preserve">Kladení zámkové dlažby pozemních komunikací tl 80 mm skupiny A pl do 50 m2 do lože z betonu </t>
  </si>
  <si>
    <t>-719037546</t>
  </si>
  <si>
    <t>Kladení zámkové dlažby pozemních komunikací tl 80 mm do lože z betonu</t>
  </si>
  <si>
    <t>4,6+2,38</t>
  </si>
  <si>
    <t>596212212</t>
  </si>
  <si>
    <t>Kladení zámkové dlažby pozemních komunikací tl 80 mm skupiny A pl do 300 m2</t>
  </si>
  <si>
    <t>603046401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</si>
  <si>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</si>
  <si>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vjezdy, parkovací stání</t>
  </si>
  <si>
    <t>895686698</t>
  </si>
  <si>
    <t>82,21+14,6+2,5+7,2+7,3+3,81+9,6</t>
  </si>
  <si>
    <t>žlabová linie</t>
  </si>
  <si>
    <t>138373725</t>
  </si>
  <si>
    <t>916231213</t>
  </si>
  <si>
    <t>Osazení chodníkového obrubníku betonového stojatého s boční opěrou do lože z betonu prostého</t>
  </si>
  <si>
    <t>1893482183</t>
  </si>
  <si>
    <t>Osazení chodníkového obrubníku betonového se zřízením lože, s vyplněním a zatřením spár cementovou maltou stojatého s boční opěrou z betonu prostého, do lože z betonu prostého</t>
  </si>
  <si>
    <t>1,9+1,77+11,35+9,52+11,80+11,12+11+30,1+11,41+13,95</t>
  </si>
  <si>
    <t>59217016</t>
  </si>
  <si>
    <t>obrubník betonový chodníkový 1000x80x250mm</t>
  </si>
  <si>
    <t>-142371675</t>
  </si>
  <si>
    <t>-1393832693</t>
  </si>
  <si>
    <t>vpusť</t>
  </si>
  <si>
    <t>-918937306</t>
  </si>
  <si>
    <t>čichačka</t>
  </si>
  <si>
    <t>-142821331</t>
  </si>
  <si>
    <t>7+7+7+7+7,5+6,6+9+8,5</t>
  </si>
  <si>
    <t>915111111</t>
  </si>
  <si>
    <t>Vodorovné dopravní značení dělící čáry souvislé š 125 mm základní bílá barva</t>
  </si>
  <si>
    <t>-1135943746</t>
  </si>
  <si>
    <t>Vodorovné dopravní značení stříkané barvou  dělící čára šířky 125 mm souvislá bílá základní</t>
  </si>
  <si>
    <t xml:space="preserve">parkovací stání </t>
  </si>
  <si>
    <t>4,5*6</t>
  </si>
  <si>
    <t>915131111</t>
  </si>
  <si>
    <t>Vodorovné dopravní značení přechody pro chodce, šipky, symboly základní bílá barva</t>
  </si>
  <si>
    <t>539208563</t>
  </si>
  <si>
    <t>Vodorovné dopravní značení stříkané barvou  přechody pro chodce, šipky, symboly bílé základní</t>
  </si>
  <si>
    <t>vozíčkář</t>
  </si>
  <si>
    <t>1,0</t>
  </si>
  <si>
    <t>-573089275</t>
  </si>
  <si>
    <t>998450419</t>
  </si>
  <si>
    <t>IZ5a</t>
  </si>
  <si>
    <t>značka dopravní svislá retroreflexní fólie tř. 1, Al prolis, IZ5a</t>
  </si>
  <si>
    <t>1844325102</t>
  </si>
  <si>
    <t>P6</t>
  </si>
  <si>
    <t>značka dopravní svislá retroreflexní fólie tř. 1, Al prolis, P6</t>
  </si>
  <si>
    <t>931023721</t>
  </si>
  <si>
    <t>61</t>
  </si>
  <si>
    <t>IZ5b</t>
  </si>
  <si>
    <t>značka dopravní svislá retroreflexní fólie tř. 1, Al prolis, IZ5b</t>
  </si>
  <si>
    <t>562494700</t>
  </si>
  <si>
    <t>62</t>
  </si>
  <si>
    <t>IP11a</t>
  </si>
  <si>
    <t>značka dopravní svislá retroreflexní fólie tř. 1, Al prolis, IP11a</t>
  </si>
  <si>
    <t>885807131</t>
  </si>
  <si>
    <t>63</t>
  </si>
  <si>
    <t>IP10a</t>
  </si>
  <si>
    <t>značka dopravní svislá retroreflexní fólie tř. 1, Al prolis, IP10a</t>
  </si>
  <si>
    <t>1094488622</t>
  </si>
  <si>
    <t>64</t>
  </si>
  <si>
    <t>IP12</t>
  </si>
  <si>
    <t>značka dopravní svislá retroreflexní fólie tř. 1, Al prolis, IP12</t>
  </si>
  <si>
    <t>-1471248188</t>
  </si>
  <si>
    <t>65</t>
  </si>
  <si>
    <t>E13-O1</t>
  </si>
  <si>
    <t>značka dopravní svislá retroreflexní fólie tř. 1, Al prolis, E13-O1</t>
  </si>
  <si>
    <t>727976561</t>
  </si>
  <si>
    <t>66</t>
  </si>
  <si>
    <t>1267131717</t>
  </si>
  <si>
    <t>67</t>
  </si>
  <si>
    <t>-1906255890</t>
  </si>
  <si>
    <t>sloupek Zn 60 - 350</t>
  </si>
  <si>
    <t>68</t>
  </si>
  <si>
    <t>-1097282833</t>
  </si>
  <si>
    <t>69</t>
  </si>
  <si>
    <t>915621111</t>
  </si>
  <si>
    <t>Předznačení vodorovného plošného značení</t>
  </si>
  <si>
    <t>-1020171977</t>
  </si>
  <si>
    <t>Předznačení pro vodorovné značení  stříkané barvou nebo prováděné z nátěrových hmot plošné šipky, symboly, nápisy</t>
  </si>
  <si>
    <t>-254549839</t>
  </si>
  <si>
    <t>71</t>
  </si>
  <si>
    <t>193287477</t>
  </si>
  <si>
    <t>dlažba/přídlažba+drť, beton</t>
  </si>
  <si>
    <t>4,065+45,104+2,07+15+2,377+0,723+24,14</t>
  </si>
  <si>
    <t>obrubník+beton</t>
  </si>
  <si>
    <t>19,77+10,305+14,753+5,126+15</t>
  </si>
  <si>
    <t>72</t>
  </si>
  <si>
    <t>-2098978050</t>
  </si>
  <si>
    <t>(4,065+45,104+2,07+15+2,377+0,723+24,14)*4</t>
  </si>
  <si>
    <t>(19,77+10,305+14,753+5,126+15)*4</t>
  </si>
  <si>
    <t>73</t>
  </si>
  <si>
    <t>1868680167</t>
  </si>
  <si>
    <t>ŠD, kačírek</t>
  </si>
  <si>
    <t>216,69+2,611</t>
  </si>
  <si>
    <t>MZK</t>
  </si>
  <si>
    <t>86,642</t>
  </si>
  <si>
    <t>asfalty+postřik</t>
  </si>
  <si>
    <t>44,906+31,536+0,017</t>
  </si>
  <si>
    <t>330,536</t>
  </si>
  <si>
    <t>74</t>
  </si>
  <si>
    <t>238734633</t>
  </si>
  <si>
    <t>(216,69+2,611)*4</t>
  </si>
  <si>
    <t>86,642*4</t>
  </si>
  <si>
    <t>(44,906+31,536+0,017)*4</t>
  </si>
  <si>
    <t>330,536*4</t>
  </si>
  <si>
    <t>SO 201 - Opěrná zeď</t>
  </si>
  <si>
    <t>11 - Zemní práce - přípravné a přidružené práce</t>
  </si>
  <si>
    <t>3 - Svislé a kompletní konstrukce</t>
  </si>
  <si>
    <t>9 - Ostatní konstrukce a práce, bourání</t>
  </si>
  <si>
    <t>122251104</t>
  </si>
  <si>
    <t>Odkopávky a prokopávky nezapažené v hornině třídy těžitelnosti I, skupiny 3 objem do 500 m3 strojně</t>
  </si>
  <si>
    <t>1724348967</t>
  </si>
  <si>
    <t>Odkopávky a prokopávky nezapažené strojně v hornině třídy těžitelnosti I skupiny 3 přes 100 do 500 m3</t>
  </si>
  <si>
    <t>výkop</t>
  </si>
  <si>
    <t>3,2*6,4</t>
  </si>
  <si>
    <t>5,2*21</t>
  </si>
  <si>
    <t>986651131</t>
  </si>
  <si>
    <t>přesun přebytečné zeminy</t>
  </si>
  <si>
    <t>129,68-77,20</t>
  </si>
  <si>
    <t>-973556727</t>
  </si>
  <si>
    <t>(129,68-77,20)*19</t>
  </si>
  <si>
    <t>559529202</t>
  </si>
  <si>
    <t>odpad-zeminy</t>
  </si>
  <si>
    <t>(129,68-77,2)*1,7</t>
  </si>
  <si>
    <t>174101101</t>
  </si>
  <si>
    <t>Zásyp jam, šachet rýh nebo kolem objektů sypaninou se zhutněním</t>
  </si>
  <si>
    <t>631554252</t>
  </si>
  <si>
    <t>Zásyp sypaninou z jakékoliv horniny strojně s uložením výkopku ve vrstvách se zhutněním jam, šachet, rýh nebo kolem objektů v těchto vykopávkách</t>
  </si>
  <si>
    <t>Hutněný zásyp z materiálu vhodného nebo velmi vhodného dle ČSN 73 6133</t>
  </si>
  <si>
    <t>hutněno po vrstvách tloušťky maximálně 0,3 m na úroveň zhutnění Id=0,9</t>
  </si>
  <si>
    <t>6,4*1,8</t>
  </si>
  <si>
    <t>3*21</t>
  </si>
  <si>
    <t>zásyp lícového opevnění</t>
  </si>
  <si>
    <t>26,8*0,1</t>
  </si>
  <si>
    <t>181102302</t>
  </si>
  <si>
    <t>39415028</t>
  </si>
  <si>
    <t>Úprava pláně v zářezech se zhutněním</t>
  </si>
  <si>
    <t>26,8*3,1</t>
  </si>
  <si>
    <t>181351003</t>
  </si>
  <si>
    <t>Rozprostření ornice tl vrstvy do 200 mm pl do 100 m2 v rovině nebo ve svahu do 1:5 strojně</t>
  </si>
  <si>
    <t>126297232</t>
  </si>
  <si>
    <t>Rozprostření a urovnání ornice v rovině nebo ve svahu sklonu do 1:5 strojně při souvislé ploše do 100 m2, tl. vrstvy do 200 mm</t>
  </si>
  <si>
    <t>rozprostření ornice mezi gabionovou zdí a žlabovkou</t>
  </si>
  <si>
    <t>0,36*26,8</t>
  </si>
  <si>
    <t>333218577</t>
  </si>
  <si>
    <t>mezi gabionovou zdí a žlabovkou</t>
  </si>
  <si>
    <t>1685411668</t>
  </si>
  <si>
    <t>osivo</t>
  </si>
  <si>
    <t>(0,36*26,8)/100*3,5</t>
  </si>
  <si>
    <t>788807058</t>
  </si>
  <si>
    <t>drenáž DN150 SN4</t>
  </si>
  <si>
    <t>27,4+6</t>
  </si>
  <si>
    <t>566082951</t>
  </si>
  <si>
    <t>geotextilie kolem drenáže</t>
  </si>
  <si>
    <t>(27,4+6)*0,472</t>
  </si>
  <si>
    <t>-2023917421</t>
  </si>
  <si>
    <t>geotextilie za gabionovou zdí</t>
  </si>
  <si>
    <t>75,8*1,06</t>
  </si>
  <si>
    <t>213141131</t>
  </si>
  <si>
    <t>Zřízení vrstvy z geotextilie ve sklonu do 1:1 š do 3 m</t>
  </si>
  <si>
    <t>-731823536</t>
  </si>
  <si>
    <t>Zřízení vrstvy z geotextilie  filtrační, separační, odvodňovací, ochranné, výztužné nebo protierozní ve sklonu přes 1:2 do 1:1, šířky do 3 m</t>
  </si>
  <si>
    <t>213311113.R</t>
  </si>
  <si>
    <t>Polštáře zhutněné pod základy z kameniva drceného frakce 0 až 63 mm</t>
  </si>
  <si>
    <t>-1158252620</t>
  </si>
  <si>
    <t>Štěrkový polštář, fr 0-32, tl. min. 0,20 m</t>
  </si>
  <si>
    <t>27,4*0,9</t>
  </si>
  <si>
    <t>Svislé a kompletní konstrukce</t>
  </si>
  <si>
    <t>32721514.R</t>
  </si>
  <si>
    <t>Opěrná zeď z gabionů svařovaná síť vyplněná lomovým kamenem</t>
  </si>
  <si>
    <t>-1322159464</t>
  </si>
  <si>
    <t>6,4*0,96</t>
  </si>
  <si>
    <t>21*1,44</t>
  </si>
  <si>
    <t>3131111.R</t>
  </si>
  <si>
    <t>síť ocelová gabionová drát D 4,0 mm okatost 100x25mm, pokovení mi. 280g/m2</t>
  </si>
  <si>
    <t>-553072106</t>
  </si>
  <si>
    <t>5,8*(0,8*3+0,6*4)</t>
  </si>
  <si>
    <t>21*(0,8*4+0,6*6)</t>
  </si>
  <si>
    <t>07R</t>
  </si>
  <si>
    <t xml:space="preserve">Zřízení tahové sítě z gabionového pletiva </t>
  </si>
  <si>
    <t>-1531966488</t>
  </si>
  <si>
    <t>tahové sítě - gabionové pletivo</t>
  </si>
  <si>
    <t>2*21</t>
  </si>
  <si>
    <t>2*54,8</t>
  </si>
  <si>
    <t>31311110.R</t>
  </si>
  <si>
    <t>síť ocelová tahová okatost 100x100mm únosnost min. 40kN/m</t>
  </si>
  <si>
    <t>1875679119</t>
  </si>
  <si>
    <t>D+M Kompozitní zábradlí dvoumadlové v=1,3m</t>
  </si>
  <si>
    <t>512</t>
  </si>
  <si>
    <t>-763893589</t>
  </si>
  <si>
    <t>Kompozitní zábradlí dvoumadlové v=1,3 m, sloupky obetonované betonem C25/30n-XF3</t>
  </si>
  <si>
    <t>27,4</t>
  </si>
  <si>
    <t>02R</t>
  </si>
  <si>
    <t>D+M Ocelové profily L50x50x4, vč. PKO</t>
  </si>
  <si>
    <t>246094598</t>
  </si>
  <si>
    <t>Ocelové profily L50x50x4, vč. PKO</t>
  </si>
  <si>
    <t>2*3*3,06</t>
  </si>
  <si>
    <t>03R</t>
  </si>
  <si>
    <t>D+M Pásová ocel 30x4, vč. PKO</t>
  </si>
  <si>
    <t>-172101926</t>
  </si>
  <si>
    <t>Pásová ocel 30x4, vč. PKO</t>
  </si>
  <si>
    <t>3*0,5*0,94</t>
  </si>
  <si>
    <t>935112211</t>
  </si>
  <si>
    <t>Osazení příkopového žlabu do betonu tl 100 mm z betonových tvárnic š 800 mm</t>
  </si>
  <si>
    <t>1322258908</t>
  </si>
  <si>
    <t>Osazení betonového příkopového žlabu s vyplněním a zatřením spár cementovou maltou s ložem tl. 100 mm z betonu prostého z betonových příkopových tvárnic šířky přes 500 do 800 mm</t>
  </si>
  <si>
    <t>osazení příkopových tvárnic TBM 1-60 do betonu C20/25 XF4 tl. 0,10 m</t>
  </si>
  <si>
    <t>26,90</t>
  </si>
  <si>
    <t>05R</t>
  </si>
  <si>
    <t>žlabovka betonová TBM 1-60 62 x 30 x 7,5 cm</t>
  </si>
  <si>
    <t>1449999184</t>
  </si>
  <si>
    <t>žlabovka betonová</t>
  </si>
  <si>
    <t>87</t>
  </si>
  <si>
    <t>06R</t>
  </si>
  <si>
    <t>D+M Průchod přípojky plynu</t>
  </si>
  <si>
    <t>kpl</t>
  </si>
  <si>
    <t>-646021164</t>
  </si>
  <si>
    <t>D+M Průchod přípojky plynu, provést dle stanoviska GasNet, s.r.o.</t>
  </si>
  <si>
    <t>998152111</t>
  </si>
  <si>
    <t>Přesun hmot pro montované zdi a valy v do 12 m</t>
  </si>
  <si>
    <t>2107945615</t>
  </si>
  <si>
    <t>Přesun hmot pro zdi a valy samostatné  montované z dílců železobetonových nebo z předpjatého betonu vodorovná dopravní vzdálenost do 50 m, pro zdi výšky do 12 m</t>
  </si>
  <si>
    <t xml:space="preserve">kamenivo, ŠD </t>
  </si>
  <si>
    <t>3,912+7,701+53,266+83,491+1,16+0,82+4,404+5,829</t>
  </si>
  <si>
    <t>SO 301 - Odvodnění</t>
  </si>
  <si>
    <t xml:space="preserve">    1 - Zemní práce</t>
  </si>
  <si>
    <t xml:space="preserve">    4 - Vodorovné konstrukce</t>
  </si>
  <si>
    <t xml:space="preserve">    8 - Trubní vedení</t>
  </si>
  <si>
    <t>Zemní práce</t>
  </si>
  <si>
    <t>115001106</t>
  </si>
  <si>
    <t>Převedení vody potrubím DN do 900</t>
  </si>
  <si>
    <t>1227566449</t>
  </si>
  <si>
    <t>Převedení vody potrubím průměru DN přes 600 do 900</t>
  </si>
  <si>
    <t>převedení vody v potoce</t>
  </si>
  <si>
    <t>115101204</t>
  </si>
  <si>
    <t>Čerpání vody na dopravní výšku do 10 m průměrný přítok do 4000 l/min</t>
  </si>
  <si>
    <t>hod</t>
  </si>
  <si>
    <t>-776331845</t>
  </si>
  <si>
    <t>Čerpání vody na dopravní výšku do 10 m s uvažovaným průměrným přítokem přes 2 000 do 4 000 l/min</t>
  </si>
  <si>
    <t>10*9</t>
  </si>
  <si>
    <t>115101209</t>
  </si>
  <si>
    <t>Příplatek ZKD 2000 l/min při čerpání vody na dopravní výšku do 10 m</t>
  </si>
  <si>
    <t>1431340496</t>
  </si>
  <si>
    <t>Čerpání vody na dopravní výšku do 10 m Příplatek k ceně 1204 za každých dalších i započatých 2 000 l/min</t>
  </si>
  <si>
    <t>příplatek k čerpání vody na dopravní výšku do 10 m průměrný přítok do 4000 l/min</t>
  </si>
  <si>
    <t>(10*9)/2</t>
  </si>
  <si>
    <t>124253100</t>
  </si>
  <si>
    <t>Vykopávky pro koryta vodotečí v hornině třídy těžitelnosti I, skupiny 3 objem do 100 m3 strojně</t>
  </si>
  <si>
    <t>-1239244258</t>
  </si>
  <si>
    <t>Vykopávky pro koryta vodotečí strojně v hornině třídy těžitelnosti I skupiny 3 do 100 m3</t>
  </si>
  <si>
    <t>odkopávky pro výústní objekt</t>
  </si>
  <si>
    <t>49,5*0,4+(0,3*0,3*1)*2</t>
  </si>
  <si>
    <t>124253119</t>
  </si>
  <si>
    <t>Příplatek k vykopávkám pro koryta vodotečí v hornině třídy těžitelnosti I, skupiny 3 v tekoucí vodě při LTM</t>
  </si>
  <si>
    <t>1371124950</t>
  </si>
  <si>
    <t>Vykopávky pro koryta vodotečí strojně Příplatek k cenám za vykopávky pro koryta vodotečí v tekoucí vodě při LTM v hornině třídy těžitelnosti I skupiny 3</t>
  </si>
  <si>
    <t>132254205</t>
  </si>
  <si>
    <t>Hloubení zapažených rýh š do 2000 mm v hornině třídy těžitelnosti I, skupiny 3 objem do 1000 m3</t>
  </si>
  <si>
    <t>-1741492876</t>
  </si>
  <si>
    <t>Hloubení zapažených rýh šířky přes 800 do 2 000 mm strojně s urovnáním dna do předepsaného profilu a spádu v hornině třídy těžitelnosti I skupiny 3 přes 500 do 1 000 m3</t>
  </si>
  <si>
    <t>stoka D</t>
  </si>
  <si>
    <t>287,726*2,7*0,9</t>
  </si>
  <si>
    <t>stoka D1</t>
  </si>
  <si>
    <t>16,24*2,35*0,9</t>
  </si>
  <si>
    <t>šachty</t>
  </si>
  <si>
    <t>15*(1,8*1,8*2,9)</t>
  </si>
  <si>
    <t>151101102</t>
  </si>
  <si>
    <t>Zřízení příložného pažení a rozepření stěn rýh hl do 4 m</t>
  </si>
  <si>
    <t>-621694172</t>
  </si>
  <si>
    <t>Zřízení pažení a rozepření stěn rýh pro podzemní vedení příložné pro jakoukoliv mezerovitost, hloubky do 4 m</t>
  </si>
  <si>
    <t>287,726*2,7*2</t>
  </si>
  <si>
    <t>16,24*2,35*2</t>
  </si>
  <si>
    <t>151101112</t>
  </si>
  <si>
    <t>Odstranění příložného pažení a rozepření stěn rýh hl do 4 m</t>
  </si>
  <si>
    <t>1539214538</t>
  </si>
  <si>
    <t>Odstranění pažení a rozepření stěn rýh pro podzemní vedení s uložením materiálu na vzdálenost do 3 m od kraje výkopu příložné, hloubky přes 2 do 4 m</t>
  </si>
  <si>
    <t>-1730106853</t>
  </si>
  <si>
    <t>výkopek</t>
  </si>
  <si>
    <t>874,46-375,99</t>
  </si>
  <si>
    <t>doprava štěrkopísku</t>
  </si>
  <si>
    <t>191,5</t>
  </si>
  <si>
    <t>-980480528</t>
  </si>
  <si>
    <t>(874,46-375,99)*9</t>
  </si>
  <si>
    <t>191,5*9</t>
  </si>
  <si>
    <t>-1914852954</t>
  </si>
  <si>
    <t>287,726*1,05*0,9</t>
  </si>
  <si>
    <t>16,24*1,05*0,9</t>
  </si>
  <si>
    <t>kolem šachet</t>
  </si>
  <si>
    <t>15*(2,9*(1,8*1,8-1,2))</t>
  </si>
  <si>
    <t>175151101</t>
  </si>
  <si>
    <t>Obsypání potrubí strojně sypaninou bez prohození, uloženou do 3 m</t>
  </si>
  <si>
    <t>-1385935626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</si>
  <si>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</si>
  <si>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287,726*0,7*0,9</t>
  </si>
  <si>
    <t>16,24*0,7*0,9</t>
  </si>
  <si>
    <t>58337310</t>
  </si>
  <si>
    <t>štěrkopísek frakce 0/4</t>
  </si>
  <si>
    <t>987643471</t>
  </si>
  <si>
    <t>štěrkopísek fr. 0-4</t>
  </si>
  <si>
    <t>(287,726*0,7*0,9)*2</t>
  </si>
  <si>
    <t>(16,24*0,7*0,9)*2</t>
  </si>
  <si>
    <t>496288561</t>
  </si>
  <si>
    <t xml:space="preserve">bude fakturováno dle vážních lístků po odsouhlasení TDI </t>
  </si>
  <si>
    <t>odpad-zemina</t>
  </si>
  <si>
    <t>498,47*1,7</t>
  </si>
  <si>
    <t>Vodorovné konstrukce</t>
  </si>
  <si>
    <t>11420310R</t>
  </si>
  <si>
    <t>Rozebrání dlažeb z lomového kamene nebo betonových tvárnic do cementové malty</t>
  </si>
  <si>
    <t>-147934132</t>
  </si>
  <si>
    <t>odbourání stávajícího koryta</t>
  </si>
  <si>
    <t>3,5</t>
  </si>
  <si>
    <t>271532213</t>
  </si>
  <si>
    <t>Podsyp pod základové konstrukce se zhutněním z hrubého kameniva frakce 8 až 16 mm</t>
  </si>
  <si>
    <t>CS ÚRS 2019 01</t>
  </si>
  <si>
    <t>-645828799</t>
  </si>
  <si>
    <t>podsyp pod výústní objekt</t>
  </si>
  <si>
    <t>49,5*0,2</t>
  </si>
  <si>
    <t>271562211</t>
  </si>
  <si>
    <t>Podsyp pod základové konstrukce se zhutněním z drobného kameniva frakce 0 až 4 mm</t>
  </si>
  <si>
    <t>1593585980</t>
  </si>
  <si>
    <t>podsyp pod desky</t>
  </si>
  <si>
    <t>15*(1,5*1,5*0,1)</t>
  </si>
  <si>
    <t>pod revizní šachtu (Š0)</t>
  </si>
  <si>
    <t>1,5*1,5*0,1</t>
  </si>
  <si>
    <t>451572111</t>
  </si>
  <si>
    <t>Lože pod potrubí otevřený výkop z kameniva drobného těženého</t>
  </si>
  <si>
    <t>-426412321</t>
  </si>
  <si>
    <t>Lože pod potrubí, stoky a drobné objekty v otevřeném výkopu z kameniva drobného těženého 0 až 4 mm</t>
  </si>
  <si>
    <t>287,726*0,9*0,1</t>
  </si>
  <si>
    <t>16,24*0,9*0,1</t>
  </si>
  <si>
    <t>452311131</t>
  </si>
  <si>
    <t>Podkladní desky z betonu prostého tř. C 12/15 otevřený výkop</t>
  </si>
  <si>
    <t>-807321678</t>
  </si>
  <si>
    <t>Podkladní a zajišťovací konstrukce z betonu prostého v otevřeném výkopu desky pod potrubí, stoky a drobné objekty z betonu tř. C 12/15</t>
  </si>
  <si>
    <t>podkladní desky pod šachty</t>
  </si>
  <si>
    <t>pod vyústní objekt</t>
  </si>
  <si>
    <t>49,5*0,1</t>
  </si>
  <si>
    <t>465513127</t>
  </si>
  <si>
    <t>Dlažba z lomového kamene na cementovou maltu s vyspárováním tl 200 mm</t>
  </si>
  <si>
    <t>1900752477</t>
  </si>
  <si>
    <t xml:space="preserve">úprava vyústění </t>
  </si>
  <si>
    <t>49,5</t>
  </si>
  <si>
    <t>380321442</t>
  </si>
  <si>
    <t>Kompletní konstrukce ČOV, nádrží, vodojemů, žlabů nebo kanálů ze ŽB tř. C 25/30 tl 300 mm</t>
  </si>
  <si>
    <t>636051516</t>
  </si>
  <si>
    <t>výustní objekt</t>
  </si>
  <si>
    <t>1*(0,3*1)+2*(1*0,3*0,5)</t>
  </si>
  <si>
    <t>1*(0,3*0,3)</t>
  </si>
  <si>
    <t>1*(0,3*0,35)</t>
  </si>
  <si>
    <t>13021012</t>
  </si>
  <si>
    <t>tyč ocelová žebírková jakost BSt 500S výztuž do betonu D 10mm</t>
  </si>
  <si>
    <t>-829256251</t>
  </si>
  <si>
    <t>P</t>
  </si>
  <si>
    <t>Poznámka k položce:
Hmotnost: 0,62 kg/m</t>
  </si>
  <si>
    <t>betonářská výztuž</t>
  </si>
  <si>
    <t>0,08*0,8</t>
  </si>
  <si>
    <t>998332011</t>
  </si>
  <si>
    <t>Přesun hmot pro úpravy vodních toků a kanály</t>
  </si>
  <si>
    <t>2035504128</t>
  </si>
  <si>
    <t>dlažba+beton</t>
  </si>
  <si>
    <t>36,792+2,011+9,9</t>
  </si>
  <si>
    <t>998332095</t>
  </si>
  <si>
    <t>Příplatek k přesunu hmot pro úpravy vodních toků za zvětšený přesun ZKD 5000 m</t>
  </si>
  <si>
    <t>-1600581432</t>
  </si>
  <si>
    <t>(36,792+2,011+9,9)*4</t>
  </si>
  <si>
    <t>Trubní vedení</t>
  </si>
  <si>
    <t>871313121</t>
  </si>
  <si>
    <t>Montáž kanalizačního potrubí z PVC těsněné gumovým kroužkem otevřený výkop sklon do 20 % DN 160</t>
  </si>
  <si>
    <t>-607346370</t>
  </si>
  <si>
    <t>Montáž kanalizačního potrubí z plastů z tvrdého PVC těsněných gumovým kroužkem v otevřeném výkopu ve sklonu do 20 % DN 160</t>
  </si>
  <si>
    <t>přípojky</t>
  </si>
  <si>
    <t>1,6+1,65+2+0,8+1,25+3,95+3,57+1,7+4,5</t>
  </si>
  <si>
    <t>2,9</t>
  </si>
  <si>
    <t>28611164</t>
  </si>
  <si>
    <t>trubka kanalizační PVC DN 160x1000mm SN8</t>
  </si>
  <si>
    <t>1029448602</t>
  </si>
  <si>
    <t>871360320</t>
  </si>
  <si>
    <t>Montáž kanalizačního potrubí hladkého plnostěnného SN 12 z polypropylenu DN 250</t>
  </si>
  <si>
    <t>-1500110274</t>
  </si>
  <si>
    <t>Montáž kanalizačního potrubí z plastů z polypropylenu PP hladkého plnostěnného SN 12 DN 250</t>
  </si>
  <si>
    <t>287,726</t>
  </si>
  <si>
    <t>16,24</t>
  </si>
  <si>
    <t>892351111</t>
  </si>
  <si>
    <t>Tlaková zkouška vodou potrubí DN 150 nebo 200</t>
  </si>
  <si>
    <t>-703348753</t>
  </si>
  <si>
    <t>Tlakové zkoušky vodou na potrubí DN 150 nebo 200</t>
  </si>
  <si>
    <t>892381111</t>
  </si>
  <si>
    <t>Tlaková zkouška vodou potrubí DN 250, DN 300 nebo 350</t>
  </si>
  <si>
    <t>-461324583</t>
  </si>
  <si>
    <t>Tlakové zkoušky vodou na potrubí DN 250, 300 nebo 350</t>
  </si>
  <si>
    <t>28617039</t>
  </si>
  <si>
    <t>trubka kanalizační PP plnostěnná třívrstvá DN 250x6000mm SN12</t>
  </si>
  <si>
    <t>-2036367355</t>
  </si>
  <si>
    <t>18+18+24+18+18+18+24+24+18+12+40+18+18+18</t>
  </si>
  <si>
    <t>28617033</t>
  </si>
  <si>
    <t>trubka kanalizační PP plnostěnná třívrstvá DN 250x3000mm SN12</t>
  </si>
  <si>
    <t>-1041820640</t>
  </si>
  <si>
    <t>3+3+6+3+3+3+3+3+3+3</t>
  </si>
  <si>
    <t>899722113</t>
  </si>
  <si>
    <t>Krytí potrubí z plastů výstražnou fólií z PVC 34cm</t>
  </si>
  <si>
    <t>-545489979</t>
  </si>
  <si>
    <t>Krytí potrubí z plastů výstražnou fólií z PVC šířky 34 cm</t>
  </si>
  <si>
    <t>Osazení výstražné fólie z PVC</t>
  </si>
  <si>
    <t>RŠ</t>
  </si>
  <si>
    <t xml:space="preserve">D+M Revizní šachta z typizovaných skruží DN 1000, včetně kruhového litinového poklopu s rámem D400 </t>
  </si>
  <si>
    <t>1088889066</t>
  </si>
  <si>
    <t>UV</t>
  </si>
  <si>
    <t>D+M Uliční vpusti, vč. kanalizační přípojky DN 150, obetonování</t>
  </si>
  <si>
    <t>-2075709415</t>
  </si>
  <si>
    <t>UV1-UV9</t>
  </si>
  <si>
    <t>Š</t>
  </si>
  <si>
    <t xml:space="preserve">D+M Kanalizační šachta z typizovaných skruží DN 1000, včetně stupadel a kruhového litinového poklopu s rámem D400 </t>
  </si>
  <si>
    <t>720426104</t>
  </si>
  <si>
    <t>Š1-Š14, Š15</t>
  </si>
  <si>
    <t>998276101</t>
  </si>
  <si>
    <t>Přesun hmot pro trubní vedení z trub z plastických hmot otevřený výkop</t>
  </si>
  <si>
    <t>-1272283883</t>
  </si>
  <si>
    <t>Přesun hmot pro trubní vedení hloubené z trub z plastických hmot nebo sklolaminátových pro vodovody nebo kanalizace v otevřeném výkopu dopravní vzdálenost do 15 m</t>
  </si>
  <si>
    <t>PP, PVC</t>
  </si>
  <si>
    <t>0,064+2,438+0,264</t>
  </si>
  <si>
    <t>998276129</t>
  </si>
  <si>
    <t>Příplatek k přesunu hmot pro trubní vedení z trub z plastických hmot za zvětšený přesun ZKD 5000 m</t>
  </si>
  <si>
    <t>1626360061</t>
  </si>
  <si>
    <t>Přesun hmot pro trubní vedení hloubené z trub z plastických hmot nebo sklolaminátových Příplatek k cenám za zvětšený přesun přes vymezenou největší dopravní vzdálenost za každých dalších i započatých 5000 m</t>
  </si>
  <si>
    <t>(0,064+2,438+0,264)*4</t>
  </si>
  <si>
    <t>998271301</t>
  </si>
  <si>
    <t>Přesun hmot pro kanalizace hloubené monolitické z betonu otevřený výkop</t>
  </si>
  <si>
    <t>40166447</t>
  </si>
  <si>
    <t>Přesun hmot pro kanalizace (stoky) hloubené monolitické z betonu nebo železobetonu v otevřeném výkopu dopravní vzdálenost do 15 m</t>
  </si>
  <si>
    <t>998271229</t>
  </si>
  <si>
    <t>Příplatek za zvětšený přesun hmot pro kanalizace hloubené zděné ZKD 5000 m</t>
  </si>
  <si>
    <t>883382339</t>
  </si>
  <si>
    <t>Přesun hmot pro kanalizace (stoky) hloubené zděné Příplatek k cenám za zvětšený přesun přes vymezenou největší dopravní vzdálenost za každých dalších i započatých 5000 m</t>
  </si>
  <si>
    <t>15*4</t>
  </si>
  <si>
    <t>SO 420 - CAMELNET - Uložení chrániček</t>
  </si>
  <si>
    <t>M - Práce a dodávky M</t>
  </si>
  <si>
    <t xml:space="preserve">    21-M - Elektromontáže</t>
  </si>
  <si>
    <t>VRN - Vedlejší rozpočtové náklady</t>
  </si>
  <si>
    <t xml:space="preserve">    VRN1 - Průzkumné, geodetické a projektové práce</t>
  </si>
  <si>
    <t>Práce a dodávky M</t>
  </si>
  <si>
    <t>21-M</t>
  </si>
  <si>
    <t>Elektromontáže</t>
  </si>
  <si>
    <t>460010024</t>
  </si>
  <si>
    <t>Vytyčení trasy vedení kabelového podzemního v zastavěném prostoru</t>
  </si>
  <si>
    <t>km</t>
  </si>
  <si>
    <t>-7328974</t>
  </si>
  <si>
    <t>Vytyčení trasy  vedení kabelového (podzemního) v zastavěném prostoru</t>
  </si>
  <si>
    <t>0,49</t>
  </si>
  <si>
    <t>460010025</t>
  </si>
  <si>
    <t>Vytyčení trasy inženýrských sítí v zastavěném prostoru</t>
  </si>
  <si>
    <t>-1412375951</t>
  </si>
  <si>
    <t>Vytyčení trasy  inženýrských sítí v zastavěném prostoru</t>
  </si>
  <si>
    <t>460202133</t>
  </si>
  <si>
    <t>Hloubení kabelových nezapažených rýh strojně š 35 cm, hl 50 cm, v hornině tř 3</t>
  </si>
  <si>
    <t>780098170</t>
  </si>
  <si>
    <t>Hloubení nezapažených kabelových rýh strojně  zarovnání kabelových rýh po výkopu strojně, šířka rýhy bez zarovnání rýh šířky 35 cm, hloubky 50 cm, v hornině třídy 3</t>
  </si>
  <si>
    <t>462</t>
  </si>
  <si>
    <t>460202304</t>
  </si>
  <si>
    <t>Hloubení kabelových nezapažených rýh strojně š 50 cm, hl 120 cm, v hornině tř 4</t>
  </si>
  <si>
    <t>-1420384566</t>
  </si>
  <si>
    <t>Hloubení nezapažených kabelových rýh strojně  zarovnání kabelových rýh po výkopu strojně, šířka rýhy bez zarovnání rýh šířky 50 cm, hloubky 120 cm, v hornině třídy 4</t>
  </si>
  <si>
    <t>3*8</t>
  </si>
  <si>
    <t>460421072</t>
  </si>
  <si>
    <t>Lože kabelů z písku nebo štěrkopísku tl 5 cm nad kabel, kryté plastovou deskou, š lože do 50 cm</t>
  </si>
  <si>
    <t>145536974</t>
  </si>
  <si>
    <t>Kabelové lože včetně podsypu, zhutnění a urovnání povrchu  z písku nebo štěrkopísku tloušťky 5 cm nad kabel zakryté plastovými deskami, šířky lože přes 25 do 50 cm</t>
  </si>
  <si>
    <t>460490013</t>
  </si>
  <si>
    <t>Krytí kabelů výstražnou fólií šířky 34 cm</t>
  </si>
  <si>
    <t>-560236796</t>
  </si>
  <si>
    <t>Krytí kabelů, spojek, koncovek a odbočnic  kabelů výstražnou fólií z PVC včetně vyrovnání povrchu rýhy, rozvinutí a uložení fólie do rýhy, fólie šířky do 34cm</t>
  </si>
  <si>
    <t>490</t>
  </si>
  <si>
    <t>1429055748</t>
  </si>
  <si>
    <t>1616023798</t>
  </si>
  <si>
    <t>49*9</t>
  </si>
  <si>
    <t>460560063</t>
  </si>
  <si>
    <t>Zásyp rýh ručně šířky 40 cm, hloubky 80 cm, z horniny třídy 3</t>
  </si>
  <si>
    <t>666501481</t>
  </si>
  <si>
    <t>Zásyp kabelových rýh ručně s uložením výkopku ve vrstvách včetně zhutnění a urovnání povrchu šířky 40 cm hloubky 80 cm, v hornině třídy 3</t>
  </si>
  <si>
    <t>460560304</t>
  </si>
  <si>
    <t>Zásyp rýh ručně šířky 50 cm, hloubky 120 cm, z horniny třídy 4</t>
  </si>
  <si>
    <t>319946329</t>
  </si>
  <si>
    <t>Zásyp kabelových rýh ručně s uložením výkopku ve vrstvách včetně zhutnění a urovnání povrchu šířky 50 cm hloubky 120 cm, v hornině třídy 4</t>
  </si>
  <si>
    <t>460620013</t>
  </si>
  <si>
    <t>Provizorní úprava terénu se zhutněním, v hornině tř 3</t>
  </si>
  <si>
    <t>-465524499</t>
  </si>
  <si>
    <t>Úprava terénu  provizorní úprava terénu včetně odkopání drobných nerovností a zásypu prohlubní se zhutněním, v hornině třídy 3</t>
  </si>
  <si>
    <t>490*0,35</t>
  </si>
  <si>
    <t>-2059569492</t>
  </si>
  <si>
    <t>49*1,8</t>
  </si>
  <si>
    <t>01.R</t>
  </si>
  <si>
    <t>Kabelový označník do výkopu</t>
  </si>
  <si>
    <t>-1215614226</t>
  </si>
  <si>
    <t>02.R</t>
  </si>
  <si>
    <t>Chránička pr.40 mm pro optický kabel</t>
  </si>
  <si>
    <t>1399421784</t>
  </si>
  <si>
    <t>980</t>
  </si>
  <si>
    <t>03.R</t>
  </si>
  <si>
    <t>Spojka 40 pro plastpové trubky pro OK</t>
  </si>
  <si>
    <t>691604373</t>
  </si>
  <si>
    <t>04.R</t>
  </si>
  <si>
    <t>Koncovka 40 pro plastpové trubky pro OK</t>
  </si>
  <si>
    <t>330583561</t>
  </si>
  <si>
    <t>05.R</t>
  </si>
  <si>
    <t>Chránička PVC pr.110 pevné stěny 750N</t>
  </si>
  <si>
    <t>-280800349</t>
  </si>
  <si>
    <t>06.R</t>
  </si>
  <si>
    <t>Písek kopaný</t>
  </si>
  <si>
    <t>-2041985028</t>
  </si>
  <si>
    <t>07.R</t>
  </si>
  <si>
    <t>Betonová směs pro přebetonování chrániček</t>
  </si>
  <si>
    <t>-538268389</t>
  </si>
  <si>
    <t>3*8*0,1</t>
  </si>
  <si>
    <t>08.R</t>
  </si>
  <si>
    <t>Drobný spojovací materiál</t>
  </si>
  <si>
    <t>-1327075485</t>
  </si>
  <si>
    <t>220061800</t>
  </si>
  <si>
    <t>Pokládka trubek pr.40 mm pro optický kabel</t>
  </si>
  <si>
    <t>1639361031</t>
  </si>
  <si>
    <t>490*2</t>
  </si>
  <si>
    <t>220061801</t>
  </si>
  <si>
    <t>Montáž koncovky trubky pro OK</t>
  </si>
  <si>
    <t>-626748764</t>
  </si>
  <si>
    <t>220061802</t>
  </si>
  <si>
    <t>Montáž spojky trubky pro OK</t>
  </si>
  <si>
    <t>1630033152</t>
  </si>
  <si>
    <t>220061805</t>
  </si>
  <si>
    <t>Kalibrace trubek HDPE</t>
  </si>
  <si>
    <t>1077139265</t>
  </si>
  <si>
    <t>220061806</t>
  </si>
  <si>
    <t>Tlakování trubek HDPE</t>
  </si>
  <si>
    <t>830580510</t>
  </si>
  <si>
    <t>220110347</t>
  </si>
  <si>
    <t>Montáž kabelového označníku</t>
  </si>
  <si>
    <t>-1672610810</t>
  </si>
  <si>
    <t>460510055</t>
  </si>
  <si>
    <t>Kabelové prostupy z trub plastových do rýhy bez obsypu, průměru do 15 cm</t>
  </si>
  <si>
    <t>498183253</t>
  </si>
  <si>
    <t>Kabelové prostupy, kanály a multikanály  kabelové prostupy z trub plastových včetně osazení, utěsnění a spárování do rýhy, bez výkopových prací bez obsypu, vnitřního průměru přes 10 do 15 cm</t>
  </si>
  <si>
    <t>Uložení rour z plastu do pr.125 mm - výpočet - v překopech vždy 1ks</t>
  </si>
  <si>
    <t>460510075</t>
  </si>
  <si>
    <t>Kabelové prostupy z trub plastových do rýhy s obetonováním, průměru do 15 cm</t>
  </si>
  <si>
    <t>-502051849</t>
  </si>
  <si>
    <t>Kabelové prostupy, kanály a multikanály  kabelové prostupy z trub plastových včetně osazení, utěsnění a spárování do rýhy, bez výkopových prací s obetonováním, vnitřního průměru přes 10 do 15 cm</t>
  </si>
  <si>
    <t>460 510 075</t>
  </si>
  <si>
    <t>460520202</t>
  </si>
  <si>
    <t>Utěsnění otvoru po zatažení trubky - pěna</t>
  </si>
  <si>
    <t>-1810380180</t>
  </si>
  <si>
    <t>VRN1</t>
  </si>
  <si>
    <t>Průzkumné, geodetické a projektové práce</t>
  </si>
  <si>
    <t>013002000</t>
  </si>
  <si>
    <t>Projektové práce</t>
  </si>
  <si>
    <t>1024</t>
  </si>
  <si>
    <t>-428670812</t>
  </si>
  <si>
    <t>Zpracování dokumentace skutečného provedení stavby včetně geodetického zaměření - 4x pare + 1x CD - výpočet - trasa 490m</t>
  </si>
  <si>
    <t>012103000</t>
  </si>
  <si>
    <t>Geodetické práce před výstavbou</t>
  </si>
  <si>
    <t>1432590184</t>
  </si>
  <si>
    <t>012203000</t>
  </si>
  <si>
    <t>Geodetické práce při provádění stavby</t>
  </si>
  <si>
    <t>24205214</t>
  </si>
  <si>
    <t>012303000</t>
  </si>
  <si>
    <t>Geodetické práce po výstavbě</t>
  </si>
  <si>
    <t>-317778944</t>
  </si>
  <si>
    <t>013254000</t>
  </si>
  <si>
    <t>Dokumentace skutečného provedení stavby</t>
  </si>
  <si>
    <t>1828803993</t>
  </si>
  <si>
    <t>020001000</t>
  </si>
  <si>
    <t>Příprava staveniště</t>
  </si>
  <si>
    <t>840225786</t>
  </si>
  <si>
    <t>030001000</t>
  </si>
  <si>
    <t>Zařízení staveniště</t>
  </si>
  <si>
    <t>-724285152</t>
  </si>
  <si>
    <t>043002000</t>
  </si>
  <si>
    <t>Zkoušky a ostatní měření</t>
  </si>
  <si>
    <t>-855687870</t>
  </si>
  <si>
    <t>1+1+1+1+1+1+1+1+1+1+1+1+1+1+1+1+1+1</t>
  </si>
  <si>
    <t>043194000</t>
  </si>
  <si>
    <t>Ostatní zkoušky - rozbor zeminy</t>
  </si>
  <si>
    <t>1593758017</t>
  </si>
  <si>
    <t>DIO</t>
  </si>
  <si>
    <t>DIO - Dopravní značení na staveništi</t>
  </si>
  <si>
    <t>1501716712</t>
  </si>
  <si>
    <t>Dočasné dopravní značení na staveništi</t>
  </si>
  <si>
    <t>OZN</t>
  </si>
  <si>
    <t>D+M Označení stavby</t>
  </si>
  <si>
    <t>1127129684</t>
  </si>
  <si>
    <t>označení stavby dle investora</t>
  </si>
  <si>
    <t>4+1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</si>
</sst>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39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6</v>
      </c>
    </row>
    <row r="5" spans="2:71" s="1" customFormat="1" ht="12" customHeight="1">
      <c r="B5" s="21"/>
      <c r="D5" s="25" t="s">
        <v>12</v>
      </c>
      <c r="K5" s="26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14</v>
      </c>
      <c r="BS5" s="18" t="s">
        <v>6</v>
      </c>
    </row>
    <row r="6" spans="2:71" s="1" customFormat="1" ht="36.95" customHeight="1">
      <c r="B6" s="21"/>
      <c r="D6" s="28" t="s">
        <v>15</v>
      </c>
      <c r="K6" s="29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17</v>
      </c>
      <c r="K7" s="26" t="s">
        <v>1</v>
      </c>
      <c r="AK7" s="31" t="s">
        <v>18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19</v>
      </c>
      <c r="K8" s="26" t="s">
        <v>20</v>
      </c>
      <c r="AK8" s="31" t="s">
        <v>21</v>
      </c>
      <c r="AN8" s="32" t="s">
        <v>22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23</v>
      </c>
      <c r="AK10" s="31" t="s">
        <v>24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25</v>
      </c>
      <c r="AK11" s="31" t="s">
        <v>26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27</v>
      </c>
      <c r="AK13" s="31" t="s">
        <v>24</v>
      </c>
      <c r="AN13" s="33" t="s">
        <v>28</v>
      </c>
      <c r="AR13" s="21"/>
      <c r="BE13" s="30"/>
      <c r="BS13" s="18" t="s">
        <v>6</v>
      </c>
    </row>
    <row r="14" spans="2:71" ht="12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29</v>
      </c>
      <c r="AK16" s="31" t="s">
        <v>24</v>
      </c>
      <c r="AN16" s="26" t="s">
        <v>30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31</v>
      </c>
      <c r="AK17" s="31" t="s">
        <v>26</v>
      </c>
      <c r="AN17" s="26" t="s">
        <v>1</v>
      </c>
      <c r="AR17" s="21"/>
      <c r="BE17" s="30"/>
      <c r="BS17" s="18" t="s">
        <v>32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33</v>
      </c>
      <c r="AK19" s="31" t="s">
        <v>24</v>
      </c>
      <c r="AN19" s="26" t="s">
        <v>34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35</v>
      </c>
      <c r="AK20" s="31" t="s">
        <v>26</v>
      </c>
      <c r="AN20" s="26" t="s">
        <v>1</v>
      </c>
      <c r="AR20" s="21"/>
      <c r="BE20" s="30"/>
      <c r="BS20" s="18" t="s">
        <v>32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36</v>
      </c>
      <c r="AR22" s="21"/>
      <c r="BE22" s="30"/>
    </row>
    <row r="23" spans="2:57" s="1" customFormat="1" ht="47.25" customHeight="1">
      <c r="B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42</v>
      </c>
      <c r="E29" s="3"/>
      <c r="F29" s="31" t="s">
        <v>43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44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45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46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47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48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49</v>
      </c>
      <c r="U35" s="49"/>
      <c r="V35" s="49"/>
      <c r="W35" s="49"/>
      <c r="X35" s="51" t="s">
        <v>50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51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52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53</v>
      </c>
      <c r="AI60" s="40"/>
      <c r="AJ60" s="40"/>
      <c r="AK60" s="40"/>
      <c r="AL60" s="40"/>
      <c r="AM60" s="57" t="s">
        <v>54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56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53</v>
      </c>
      <c r="AI75" s="40"/>
      <c r="AJ75" s="40"/>
      <c r="AK75" s="40"/>
      <c r="AL75" s="40"/>
      <c r="AM75" s="57" t="s">
        <v>54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57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SPR_08_07_20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15</v>
      </c>
      <c r="D85" s="5"/>
      <c r="E85" s="5"/>
      <c r="F85" s="5"/>
      <c r="G85" s="5"/>
      <c r="H85" s="5"/>
      <c r="I85" s="5"/>
      <c r="J85" s="5"/>
      <c r="K85" s="5"/>
      <c r="L85" s="66" t="str">
        <f>K6</f>
        <v>III/19347 a III/19348 Kvíčovice (2.etapa)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19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Kvíčovice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21</v>
      </c>
      <c r="AJ87" s="37"/>
      <c r="AK87" s="37"/>
      <c r="AL87" s="37"/>
      <c r="AM87" s="68" t="str">
        <f>IF(AN8="","",AN8)</f>
        <v>23. 2. 2020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23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>U-PROJEKT DOS s.r.o.</v>
      </c>
      <c r="AN89" s="4"/>
      <c r="AO89" s="4"/>
      <c r="AP89" s="4"/>
      <c r="AQ89" s="37"/>
      <c r="AR89" s="38"/>
      <c r="AS89" s="70" t="s">
        <v>58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33</v>
      </c>
      <c r="AJ90" s="37"/>
      <c r="AK90" s="37"/>
      <c r="AL90" s="37"/>
      <c r="AM90" s="69" t="str">
        <f>IF(E20="","",E20)</f>
        <v>SPRINCL s.r.o.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59</v>
      </c>
      <c r="D92" s="79"/>
      <c r="E92" s="79"/>
      <c r="F92" s="79"/>
      <c r="G92" s="79"/>
      <c r="H92" s="80"/>
      <c r="I92" s="81" t="s">
        <v>60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61</v>
      </c>
      <c r="AH92" s="79"/>
      <c r="AI92" s="79"/>
      <c r="AJ92" s="79"/>
      <c r="AK92" s="79"/>
      <c r="AL92" s="79"/>
      <c r="AM92" s="79"/>
      <c r="AN92" s="81" t="s">
        <v>62</v>
      </c>
      <c r="AO92" s="79"/>
      <c r="AP92" s="83"/>
      <c r="AQ92" s="84" t="s">
        <v>63</v>
      </c>
      <c r="AR92" s="38"/>
      <c r="AS92" s="85" t="s">
        <v>64</v>
      </c>
      <c r="AT92" s="86" t="s">
        <v>65</v>
      </c>
      <c r="AU92" s="86" t="s">
        <v>66</v>
      </c>
      <c r="AV92" s="86" t="s">
        <v>67</v>
      </c>
      <c r="AW92" s="86" t="s">
        <v>68</v>
      </c>
      <c r="AX92" s="86" t="s">
        <v>69</v>
      </c>
      <c r="AY92" s="86" t="s">
        <v>70</v>
      </c>
      <c r="AZ92" s="86" t="s">
        <v>71</v>
      </c>
      <c r="BA92" s="86" t="s">
        <v>72</v>
      </c>
      <c r="BB92" s="86" t="s">
        <v>73</v>
      </c>
      <c r="BC92" s="86" t="s">
        <v>74</v>
      </c>
      <c r="BD92" s="87" t="s">
        <v>75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76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ROUND(SUM(AG95:AG100),2)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ROUND(SUM(AS95:AS100),2)</f>
        <v>0</v>
      </c>
      <c r="AT94" s="98">
        <f>ROUND(SUM(AV94:AW94),2)</f>
        <v>0</v>
      </c>
      <c r="AU94" s="99">
        <f>ROUND(SUM(AU95:AU100),5)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ROUND(SUM(AZ95:AZ100),2)</f>
        <v>0</v>
      </c>
      <c r="BA94" s="98">
        <f>ROUND(SUM(BA95:BA100),2)</f>
        <v>0</v>
      </c>
      <c r="BB94" s="98">
        <f>ROUND(SUM(BB95:BB100),2)</f>
        <v>0</v>
      </c>
      <c r="BC94" s="98">
        <f>ROUND(SUM(BC95:BC100),2)</f>
        <v>0</v>
      </c>
      <c r="BD94" s="100">
        <f>ROUND(SUM(BD95:BD100),2)</f>
        <v>0</v>
      </c>
      <c r="BE94" s="6"/>
      <c r="BS94" s="101" t="s">
        <v>77</v>
      </c>
      <c r="BT94" s="101" t="s">
        <v>78</v>
      </c>
      <c r="BU94" s="102" t="s">
        <v>79</v>
      </c>
      <c r="BV94" s="101" t="s">
        <v>80</v>
      </c>
      <c r="BW94" s="101" t="s">
        <v>4</v>
      </c>
      <c r="BX94" s="101" t="s">
        <v>81</v>
      </c>
      <c r="CL94" s="101" t="s">
        <v>1</v>
      </c>
    </row>
    <row r="95" spans="1:91" s="7" customFormat="1" ht="16.5" customHeight="1">
      <c r="A95" s="103" t="s">
        <v>82</v>
      </c>
      <c r="B95" s="104"/>
      <c r="C95" s="105"/>
      <c r="D95" s="106" t="s">
        <v>83</v>
      </c>
      <c r="E95" s="106"/>
      <c r="F95" s="106"/>
      <c r="G95" s="106"/>
      <c r="H95" s="106"/>
      <c r="I95" s="107"/>
      <c r="J95" s="106" t="s">
        <v>84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'SO 101 - Komunikace SÚS'!J30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85</v>
      </c>
      <c r="AR95" s="104"/>
      <c r="AS95" s="110">
        <v>0</v>
      </c>
      <c r="AT95" s="111">
        <f>ROUND(SUM(AV95:AW95),2)</f>
        <v>0</v>
      </c>
      <c r="AU95" s="112">
        <f>'SO 101 - Komunikace SÚS'!P125</f>
        <v>0</v>
      </c>
      <c r="AV95" s="111">
        <f>'SO 101 - Komunikace SÚS'!J33</f>
        <v>0</v>
      </c>
      <c r="AW95" s="111">
        <f>'SO 101 - Komunikace SÚS'!J34</f>
        <v>0</v>
      </c>
      <c r="AX95" s="111">
        <f>'SO 101 - Komunikace SÚS'!J35</f>
        <v>0</v>
      </c>
      <c r="AY95" s="111">
        <f>'SO 101 - Komunikace SÚS'!J36</f>
        <v>0</v>
      </c>
      <c r="AZ95" s="111">
        <f>'SO 101 - Komunikace SÚS'!F33</f>
        <v>0</v>
      </c>
      <c r="BA95" s="111">
        <f>'SO 101 - Komunikace SÚS'!F34</f>
        <v>0</v>
      </c>
      <c r="BB95" s="111">
        <f>'SO 101 - Komunikace SÚS'!F35</f>
        <v>0</v>
      </c>
      <c r="BC95" s="111">
        <f>'SO 101 - Komunikace SÚS'!F36</f>
        <v>0</v>
      </c>
      <c r="BD95" s="113">
        <f>'SO 101 - Komunikace SÚS'!F37</f>
        <v>0</v>
      </c>
      <c r="BE95" s="7"/>
      <c r="BT95" s="114" t="s">
        <v>86</v>
      </c>
      <c r="BV95" s="114" t="s">
        <v>80</v>
      </c>
      <c r="BW95" s="114" t="s">
        <v>87</v>
      </c>
      <c r="BX95" s="114" t="s">
        <v>4</v>
      </c>
      <c r="CL95" s="114" t="s">
        <v>1</v>
      </c>
      <c r="CM95" s="114" t="s">
        <v>88</v>
      </c>
    </row>
    <row r="96" spans="1:91" s="7" customFormat="1" ht="16.5" customHeight="1">
      <c r="A96" s="103" t="s">
        <v>82</v>
      </c>
      <c r="B96" s="104"/>
      <c r="C96" s="105"/>
      <c r="D96" s="106" t="s">
        <v>89</v>
      </c>
      <c r="E96" s="106"/>
      <c r="F96" s="106"/>
      <c r="G96" s="106"/>
      <c r="H96" s="106"/>
      <c r="I96" s="107"/>
      <c r="J96" s="106" t="s">
        <v>90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'SO 102 - Komunikace - obe...'!J30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85</v>
      </c>
      <c r="AR96" s="104"/>
      <c r="AS96" s="110">
        <v>0</v>
      </c>
      <c r="AT96" s="111">
        <f>ROUND(SUM(AV96:AW96),2)</f>
        <v>0</v>
      </c>
      <c r="AU96" s="112">
        <f>'SO 102 - Komunikace - obe...'!P125</f>
        <v>0</v>
      </c>
      <c r="AV96" s="111">
        <f>'SO 102 - Komunikace - obe...'!J33</f>
        <v>0</v>
      </c>
      <c r="AW96" s="111">
        <f>'SO 102 - Komunikace - obe...'!J34</f>
        <v>0</v>
      </c>
      <c r="AX96" s="111">
        <f>'SO 102 - Komunikace - obe...'!J35</f>
        <v>0</v>
      </c>
      <c r="AY96" s="111">
        <f>'SO 102 - Komunikace - obe...'!J36</f>
        <v>0</v>
      </c>
      <c r="AZ96" s="111">
        <f>'SO 102 - Komunikace - obe...'!F33</f>
        <v>0</v>
      </c>
      <c r="BA96" s="111">
        <f>'SO 102 - Komunikace - obe...'!F34</f>
        <v>0</v>
      </c>
      <c r="BB96" s="111">
        <f>'SO 102 - Komunikace - obe...'!F35</f>
        <v>0</v>
      </c>
      <c r="BC96" s="111">
        <f>'SO 102 - Komunikace - obe...'!F36</f>
        <v>0</v>
      </c>
      <c r="BD96" s="113">
        <f>'SO 102 - Komunikace - obe...'!F37</f>
        <v>0</v>
      </c>
      <c r="BE96" s="7"/>
      <c r="BT96" s="114" t="s">
        <v>86</v>
      </c>
      <c r="BV96" s="114" t="s">
        <v>80</v>
      </c>
      <c r="BW96" s="114" t="s">
        <v>91</v>
      </c>
      <c r="BX96" s="114" t="s">
        <v>4</v>
      </c>
      <c r="CL96" s="114" t="s">
        <v>1</v>
      </c>
      <c r="CM96" s="114" t="s">
        <v>88</v>
      </c>
    </row>
    <row r="97" spans="1:91" s="7" customFormat="1" ht="16.5" customHeight="1">
      <c r="A97" s="103" t="s">
        <v>82</v>
      </c>
      <c r="B97" s="104"/>
      <c r="C97" s="105"/>
      <c r="D97" s="106" t="s">
        <v>92</v>
      </c>
      <c r="E97" s="106"/>
      <c r="F97" s="106"/>
      <c r="G97" s="106"/>
      <c r="H97" s="106"/>
      <c r="I97" s="107"/>
      <c r="J97" s="106" t="s">
        <v>93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'SO 201 - Opěrná zeď'!J30</f>
        <v>0</v>
      </c>
      <c r="AH97" s="107"/>
      <c r="AI97" s="107"/>
      <c r="AJ97" s="107"/>
      <c r="AK97" s="107"/>
      <c r="AL97" s="107"/>
      <c r="AM97" s="107"/>
      <c r="AN97" s="108">
        <f>SUM(AG97,AT97)</f>
        <v>0</v>
      </c>
      <c r="AO97" s="107"/>
      <c r="AP97" s="107"/>
      <c r="AQ97" s="109" t="s">
        <v>85</v>
      </c>
      <c r="AR97" s="104"/>
      <c r="AS97" s="110">
        <v>0</v>
      </c>
      <c r="AT97" s="111">
        <f>ROUND(SUM(AV97:AW97),2)</f>
        <v>0</v>
      </c>
      <c r="AU97" s="112">
        <f>'SO 201 - Opěrná zeď'!P121</f>
        <v>0</v>
      </c>
      <c r="AV97" s="111">
        <f>'SO 201 - Opěrná zeď'!J33</f>
        <v>0</v>
      </c>
      <c r="AW97" s="111">
        <f>'SO 201 - Opěrná zeď'!J34</f>
        <v>0</v>
      </c>
      <c r="AX97" s="111">
        <f>'SO 201 - Opěrná zeď'!J35</f>
        <v>0</v>
      </c>
      <c r="AY97" s="111">
        <f>'SO 201 - Opěrná zeď'!J36</f>
        <v>0</v>
      </c>
      <c r="AZ97" s="111">
        <f>'SO 201 - Opěrná zeď'!F33</f>
        <v>0</v>
      </c>
      <c r="BA97" s="111">
        <f>'SO 201 - Opěrná zeď'!F34</f>
        <v>0</v>
      </c>
      <c r="BB97" s="111">
        <f>'SO 201 - Opěrná zeď'!F35</f>
        <v>0</v>
      </c>
      <c r="BC97" s="111">
        <f>'SO 201 - Opěrná zeď'!F36</f>
        <v>0</v>
      </c>
      <c r="BD97" s="113">
        <f>'SO 201 - Opěrná zeď'!F37</f>
        <v>0</v>
      </c>
      <c r="BE97" s="7"/>
      <c r="BT97" s="114" t="s">
        <v>86</v>
      </c>
      <c r="BV97" s="114" t="s">
        <v>80</v>
      </c>
      <c r="BW97" s="114" t="s">
        <v>94</v>
      </c>
      <c r="BX97" s="114" t="s">
        <v>4</v>
      </c>
      <c r="CL97" s="114" t="s">
        <v>1</v>
      </c>
      <c r="CM97" s="114" t="s">
        <v>88</v>
      </c>
    </row>
    <row r="98" spans="1:91" s="7" customFormat="1" ht="16.5" customHeight="1">
      <c r="A98" s="103" t="s">
        <v>82</v>
      </c>
      <c r="B98" s="104"/>
      <c r="C98" s="105"/>
      <c r="D98" s="106" t="s">
        <v>95</v>
      </c>
      <c r="E98" s="106"/>
      <c r="F98" s="106"/>
      <c r="G98" s="106"/>
      <c r="H98" s="106"/>
      <c r="I98" s="107"/>
      <c r="J98" s="106" t="s">
        <v>96</v>
      </c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8">
        <f>'SO 301 - Odvodnění'!J30</f>
        <v>0</v>
      </c>
      <c r="AH98" s="107"/>
      <c r="AI98" s="107"/>
      <c r="AJ98" s="107"/>
      <c r="AK98" s="107"/>
      <c r="AL98" s="107"/>
      <c r="AM98" s="107"/>
      <c r="AN98" s="108">
        <f>SUM(AG98,AT98)</f>
        <v>0</v>
      </c>
      <c r="AO98" s="107"/>
      <c r="AP98" s="107"/>
      <c r="AQ98" s="109" t="s">
        <v>85</v>
      </c>
      <c r="AR98" s="104"/>
      <c r="AS98" s="110">
        <v>0</v>
      </c>
      <c r="AT98" s="111">
        <f>ROUND(SUM(AV98:AW98),2)</f>
        <v>0</v>
      </c>
      <c r="AU98" s="112">
        <f>'SO 301 - Odvodnění'!P121</f>
        <v>0</v>
      </c>
      <c r="AV98" s="111">
        <f>'SO 301 - Odvodnění'!J33</f>
        <v>0</v>
      </c>
      <c r="AW98" s="111">
        <f>'SO 301 - Odvodnění'!J34</f>
        <v>0</v>
      </c>
      <c r="AX98" s="111">
        <f>'SO 301 - Odvodnění'!J35</f>
        <v>0</v>
      </c>
      <c r="AY98" s="111">
        <f>'SO 301 - Odvodnění'!J36</f>
        <v>0</v>
      </c>
      <c r="AZ98" s="111">
        <f>'SO 301 - Odvodnění'!F33</f>
        <v>0</v>
      </c>
      <c r="BA98" s="111">
        <f>'SO 301 - Odvodnění'!F34</f>
        <v>0</v>
      </c>
      <c r="BB98" s="111">
        <f>'SO 301 - Odvodnění'!F35</f>
        <v>0</v>
      </c>
      <c r="BC98" s="111">
        <f>'SO 301 - Odvodnění'!F36</f>
        <v>0</v>
      </c>
      <c r="BD98" s="113">
        <f>'SO 301 - Odvodnění'!F37</f>
        <v>0</v>
      </c>
      <c r="BE98" s="7"/>
      <c r="BT98" s="114" t="s">
        <v>86</v>
      </c>
      <c r="BV98" s="114" t="s">
        <v>80</v>
      </c>
      <c r="BW98" s="114" t="s">
        <v>97</v>
      </c>
      <c r="BX98" s="114" t="s">
        <v>4</v>
      </c>
      <c r="CL98" s="114" t="s">
        <v>1</v>
      </c>
      <c r="CM98" s="114" t="s">
        <v>88</v>
      </c>
    </row>
    <row r="99" spans="1:91" s="7" customFormat="1" ht="16.5" customHeight="1">
      <c r="A99" s="103" t="s">
        <v>82</v>
      </c>
      <c r="B99" s="104"/>
      <c r="C99" s="105"/>
      <c r="D99" s="106" t="s">
        <v>98</v>
      </c>
      <c r="E99" s="106"/>
      <c r="F99" s="106"/>
      <c r="G99" s="106"/>
      <c r="H99" s="106"/>
      <c r="I99" s="107"/>
      <c r="J99" s="106" t="s">
        <v>99</v>
      </c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8">
        <f>'SO 420 - CAMELNET - Ulože...'!J30</f>
        <v>0</v>
      </c>
      <c r="AH99" s="107"/>
      <c r="AI99" s="107"/>
      <c r="AJ99" s="107"/>
      <c r="AK99" s="107"/>
      <c r="AL99" s="107"/>
      <c r="AM99" s="107"/>
      <c r="AN99" s="108">
        <f>SUM(AG99,AT99)</f>
        <v>0</v>
      </c>
      <c r="AO99" s="107"/>
      <c r="AP99" s="107"/>
      <c r="AQ99" s="109" t="s">
        <v>85</v>
      </c>
      <c r="AR99" s="104"/>
      <c r="AS99" s="110">
        <v>0</v>
      </c>
      <c r="AT99" s="111">
        <f>ROUND(SUM(AV99:AW99),2)</f>
        <v>0</v>
      </c>
      <c r="AU99" s="112">
        <f>'SO 420 - CAMELNET - Ulože...'!P120</f>
        <v>0</v>
      </c>
      <c r="AV99" s="111">
        <f>'SO 420 - CAMELNET - Ulože...'!J33</f>
        <v>0</v>
      </c>
      <c r="AW99" s="111">
        <f>'SO 420 - CAMELNET - Ulože...'!J34</f>
        <v>0</v>
      </c>
      <c r="AX99" s="111">
        <f>'SO 420 - CAMELNET - Ulože...'!J35</f>
        <v>0</v>
      </c>
      <c r="AY99" s="111">
        <f>'SO 420 - CAMELNET - Ulože...'!J36</f>
        <v>0</v>
      </c>
      <c r="AZ99" s="111">
        <f>'SO 420 - CAMELNET - Ulože...'!F33</f>
        <v>0</v>
      </c>
      <c r="BA99" s="111">
        <f>'SO 420 - CAMELNET - Ulože...'!F34</f>
        <v>0</v>
      </c>
      <c r="BB99" s="111">
        <f>'SO 420 - CAMELNET - Ulože...'!F35</f>
        <v>0</v>
      </c>
      <c r="BC99" s="111">
        <f>'SO 420 - CAMELNET - Ulože...'!F36</f>
        <v>0</v>
      </c>
      <c r="BD99" s="113">
        <f>'SO 420 - CAMELNET - Ulože...'!F37</f>
        <v>0</v>
      </c>
      <c r="BE99" s="7"/>
      <c r="BT99" s="114" t="s">
        <v>86</v>
      </c>
      <c r="BV99" s="114" t="s">
        <v>80</v>
      </c>
      <c r="BW99" s="114" t="s">
        <v>100</v>
      </c>
      <c r="BX99" s="114" t="s">
        <v>4</v>
      </c>
      <c r="CL99" s="114" t="s">
        <v>1</v>
      </c>
      <c r="CM99" s="114" t="s">
        <v>88</v>
      </c>
    </row>
    <row r="100" spans="1:91" s="7" customFormat="1" ht="16.5" customHeight="1">
      <c r="A100" s="103" t="s">
        <v>82</v>
      </c>
      <c r="B100" s="104"/>
      <c r="C100" s="105"/>
      <c r="D100" s="106" t="s">
        <v>101</v>
      </c>
      <c r="E100" s="106"/>
      <c r="F100" s="106"/>
      <c r="G100" s="106"/>
      <c r="H100" s="106"/>
      <c r="I100" s="107"/>
      <c r="J100" s="106" t="s">
        <v>102</v>
      </c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8">
        <f>'VRN - Vedlejší rozpočtové...'!J30</f>
        <v>0</v>
      </c>
      <c r="AH100" s="107"/>
      <c r="AI100" s="107"/>
      <c r="AJ100" s="107"/>
      <c r="AK100" s="107"/>
      <c r="AL100" s="107"/>
      <c r="AM100" s="107"/>
      <c r="AN100" s="108">
        <f>SUM(AG100,AT100)</f>
        <v>0</v>
      </c>
      <c r="AO100" s="107"/>
      <c r="AP100" s="107"/>
      <c r="AQ100" s="109" t="s">
        <v>85</v>
      </c>
      <c r="AR100" s="104"/>
      <c r="AS100" s="115">
        <v>0</v>
      </c>
      <c r="AT100" s="116">
        <f>ROUND(SUM(AV100:AW100),2)</f>
        <v>0</v>
      </c>
      <c r="AU100" s="117">
        <f>'VRN - Vedlejší rozpočtové...'!P117</f>
        <v>0</v>
      </c>
      <c r="AV100" s="116">
        <f>'VRN - Vedlejší rozpočtové...'!J33</f>
        <v>0</v>
      </c>
      <c r="AW100" s="116">
        <f>'VRN - Vedlejší rozpočtové...'!J34</f>
        <v>0</v>
      </c>
      <c r="AX100" s="116">
        <f>'VRN - Vedlejší rozpočtové...'!J35</f>
        <v>0</v>
      </c>
      <c r="AY100" s="116">
        <f>'VRN - Vedlejší rozpočtové...'!J36</f>
        <v>0</v>
      </c>
      <c r="AZ100" s="116">
        <f>'VRN - Vedlejší rozpočtové...'!F33</f>
        <v>0</v>
      </c>
      <c r="BA100" s="116">
        <f>'VRN - Vedlejší rozpočtové...'!F34</f>
        <v>0</v>
      </c>
      <c r="BB100" s="116">
        <f>'VRN - Vedlejší rozpočtové...'!F35</f>
        <v>0</v>
      </c>
      <c r="BC100" s="116">
        <f>'VRN - Vedlejší rozpočtové...'!F36</f>
        <v>0</v>
      </c>
      <c r="BD100" s="118">
        <f>'VRN - Vedlejší rozpočtové...'!F37</f>
        <v>0</v>
      </c>
      <c r="BE100" s="7"/>
      <c r="BT100" s="114" t="s">
        <v>86</v>
      </c>
      <c r="BV100" s="114" t="s">
        <v>80</v>
      </c>
      <c r="BW100" s="114" t="s">
        <v>103</v>
      </c>
      <c r="BX100" s="114" t="s">
        <v>4</v>
      </c>
      <c r="CL100" s="114" t="s">
        <v>1</v>
      </c>
      <c r="CM100" s="114" t="s">
        <v>88</v>
      </c>
    </row>
    <row r="101" spans="1:57" s="2" customFormat="1" ht="30" customHeight="1">
      <c r="A101" s="37"/>
      <c r="B101" s="38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8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s="2" customFormat="1" ht="6.95" customHeight="1">
      <c r="A102" s="37"/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38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</sheetData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Komunikace SÚS'!C2" display="/"/>
    <hyperlink ref="A96" location="'SO 102 - Komunikace - obe...'!C2" display="/"/>
    <hyperlink ref="A97" location="'SO 201 - Opěrná zeď'!C2" display="/"/>
    <hyperlink ref="A98" location="'SO 301 - Odvodnění'!C2" display="/"/>
    <hyperlink ref="A99" location="'SO 420 - CAMELNET - Ulože...'!C2" display="/"/>
    <hyperlink ref="A10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104</v>
      </c>
      <c r="I4" s="119"/>
      <c r="L4" s="21"/>
      <c r="M4" s="121" t="s">
        <v>10</v>
      </c>
      <c r="AT4" s="18" t="s">
        <v>3</v>
      </c>
    </row>
    <row r="5" spans="2:12" s="1" customFormat="1" ht="6.95" customHeight="1">
      <c r="B5" s="21"/>
      <c r="I5" s="119"/>
      <c r="L5" s="21"/>
    </row>
    <row r="6" spans="2:12" s="1" customFormat="1" ht="12" customHeight="1">
      <c r="B6" s="21"/>
      <c r="D6" s="31" t="s">
        <v>15</v>
      </c>
      <c r="I6" s="119"/>
      <c r="L6" s="21"/>
    </row>
    <row r="7" spans="2:12" s="1" customFormat="1" ht="16.5" customHeight="1">
      <c r="B7" s="21"/>
      <c r="E7" s="122" t="str">
        <f>'Rekapitulace stavby'!K6</f>
        <v>III/19347 a III/19348 Kvíčovice (2.etapa)</v>
      </c>
      <c r="F7" s="31"/>
      <c r="G7" s="31"/>
      <c r="H7" s="31"/>
      <c r="I7" s="119"/>
      <c r="L7" s="21"/>
    </row>
    <row r="8" spans="1:31" s="2" customFormat="1" ht="12" customHeight="1">
      <c r="A8" s="37"/>
      <c r="B8" s="38"/>
      <c r="C8" s="37"/>
      <c r="D8" s="31" t="s">
        <v>105</v>
      </c>
      <c r="E8" s="37"/>
      <c r="F8" s="37"/>
      <c r="G8" s="37"/>
      <c r="H8" s="37"/>
      <c r="I8" s="123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106</v>
      </c>
      <c r="F9" s="37"/>
      <c r="G9" s="37"/>
      <c r="H9" s="37"/>
      <c r="I9" s="123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123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124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19</v>
      </c>
      <c r="E12" s="37"/>
      <c r="F12" s="26" t="s">
        <v>25</v>
      </c>
      <c r="G12" s="37"/>
      <c r="H12" s="37"/>
      <c r="I12" s="124" t="s">
        <v>21</v>
      </c>
      <c r="J12" s="68" t="str">
        <f>'Rekapitulace stavby'!AN8</f>
        <v>23. 2. 2020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3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124" t="s">
        <v>24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4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23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4" t="s">
        <v>24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4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23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4" t="s">
        <v>24</v>
      </c>
      <c r="J20" s="26" t="s">
        <v>30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124" t="s">
        <v>26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23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124" t="s">
        <v>24</v>
      </c>
      <c r="J23" s="26" t="s">
        <v>34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124" t="s">
        <v>26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23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123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5"/>
      <c r="B27" s="126"/>
      <c r="C27" s="125"/>
      <c r="D27" s="125"/>
      <c r="E27" s="35" t="s">
        <v>1</v>
      </c>
      <c r="F27" s="35"/>
      <c r="G27" s="35"/>
      <c r="H27" s="35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23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2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30" t="s">
        <v>38</v>
      </c>
      <c r="E30" s="37"/>
      <c r="F30" s="37"/>
      <c r="G30" s="37"/>
      <c r="H30" s="37"/>
      <c r="I30" s="123"/>
      <c r="J30" s="95">
        <f>ROUND(J125,2)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2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40</v>
      </c>
      <c r="G32" s="37"/>
      <c r="H32" s="37"/>
      <c r="I32" s="131" t="s">
        <v>39</v>
      </c>
      <c r="J32" s="42" t="s">
        <v>41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32" t="s">
        <v>42</v>
      </c>
      <c r="E33" s="31" t="s">
        <v>43</v>
      </c>
      <c r="F33" s="133">
        <f>ROUND((SUM(BE125:BE530)),2)</f>
        <v>0</v>
      </c>
      <c r="G33" s="37"/>
      <c r="H33" s="37"/>
      <c r="I33" s="134">
        <v>0.21</v>
      </c>
      <c r="J33" s="133">
        <f>ROUND(((SUM(BE125:BE530))*I33),2)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44</v>
      </c>
      <c r="F34" s="133">
        <f>ROUND((SUM(BF125:BF530)),2)</f>
        <v>0</v>
      </c>
      <c r="G34" s="37"/>
      <c r="H34" s="37"/>
      <c r="I34" s="134">
        <v>0.15</v>
      </c>
      <c r="J34" s="133">
        <f>ROUND(((SUM(BF125:BF530))*I34),2)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45</v>
      </c>
      <c r="F35" s="133">
        <f>ROUND((SUM(BG125:BG530)),2)</f>
        <v>0</v>
      </c>
      <c r="G35" s="37"/>
      <c r="H35" s="37"/>
      <c r="I35" s="134">
        <v>0.21</v>
      </c>
      <c r="J35" s="133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46</v>
      </c>
      <c r="F36" s="133">
        <f>ROUND((SUM(BH125:BH530)),2)</f>
        <v>0</v>
      </c>
      <c r="G36" s="37"/>
      <c r="H36" s="37"/>
      <c r="I36" s="134">
        <v>0.15</v>
      </c>
      <c r="J36" s="133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47</v>
      </c>
      <c r="F37" s="133">
        <f>ROUND((SUM(BI125:BI530)),2)</f>
        <v>0</v>
      </c>
      <c r="G37" s="37"/>
      <c r="H37" s="37"/>
      <c r="I37" s="134">
        <v>0</v>
      </c>
      <c r="J37" s="133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23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5"/>
      <c r="D39" s="136" t="s">
        <v>48</v>
      </c>
      <c r="E39" s="80"/>
      <c r="F39" s="80"/>
      <c r="G39" s="137" t="s">
        <v>49</v>
      </c>
      <c r="H39" s="138" t="s">
        <v>50</v>
      </c>
      <c r="I39" s="139"/>
      <c r="J39" s="140">
        <f>SUM(J30:J37)</f>
        <v>0</v>
      </c>
      <c r="K39" s="141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3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9"/>
      <c r="L41" s="21"/>
    </row>
    <row r="42" spans="2:12" s="1" customFormat="1" ht="14.4" customHeight="1">
      <c r="B42" s="21"/>
      <c r="I42" s="119"/>
      <c r="L42" s="21"/>
    </row>
    <row r="43" spans="2:12" s="1" customFormat="1" ht="14.4" customHeight="1">
      <c r="B43" s="21"/>
      <c r="I43" s="119"/>
      <c r="L43" s="21"/>
    </row>
    <row r="44" spans="2:12" s="1" customFormat="1" ht="14.4" customHeight="1">
      <c r="B44" s="21"/>
      <c r="I44" s="119"/>
      <c r="L44" s="21"/>
    </row>
    <row r="45" spans="2:12" s="1" customFormat="1" ht="14.4" customHeight="1">
      <c r="B45" s="21"/>
      <c r="I45" s="119"/>
      <c r="L45" s="21"/>
    </row>
    <row r="46" spans="2:12" s="1" customFormat="1" ht="14.4" customHeight="1">
      <c r="B46" s="21"/>
      <c r="I46" s="119"/>
      <c r="L46" s="21"/>
    </row>
    <row r="47" spans="2:12" s="1" customFormat="1" ht="14.4" customHeight="1">
      <c r="B47" s="21"/>
      <c r="I47" s="119"/>
      <c r="L47" s="21"/>
    </row>
    <row r="48" spans="2:12" s="1" customFormat="1" ht="14.4" customHeight="1">
      <c r="B48" s="21"/>
      <c r="I48" s="119"/>
      <c r="L48" s="21"/>
    </row>
    <row r="49" spans="2:12" s="1" customFormat="1" ht="14.4" customHeight="1">
      <c r="B49" s="21"/>
      <c r="I49" s="119"/>
      <c r="L49" s="21"/>
    </row>
    <row r="50" spans="2:12" s="2" customFormat="1" ht="14.4" customHeight="1">
      <c r="B50" s="54"/>
      <c r="D50" s="55" t="s">
        <v>51</v>
      </c>
      <c r="E50" s="56"/>
      <c r="F50" s="56"/>
      <c r="G50" s="55" t="s">
        <v>52</v>
      </c>
      <c r="H50" s="56"/>
      <c r="I50" s="142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53</v>
      </c>
      <c r="E61" s="40"/>
      <c r="F61" s="143" t="s">
        <v>54</v>
      </c>
      <c r="G61" s="57" t="s">
        <v>53</v>
      </c>
      <c r="H61" s="40"/>
      <c r="I61" s="144"/>
      <c r="J61" s="145" t="s">
        <v>54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55</v>
      </c>
      <c r="E65" s="58"/>
      <c r="F65" s="58"/>
      <c r="G65" s="55" t="s">
        <v>56</v>
      </c>
      <c r="H65" s="58"/>
      <c r="I65" s="146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53</v>
      </c>
      <c r="E76" s="40"/>
      <c r="F76" s="143" t="s">
        <v>54</v>
      </c>
      <c r="G76" s="57" t="s">
        <v>53</v>
      </c>
      <c r="H76" s="40"/>
      <c r="I76" s="144"/>
      <c r="J76" s="145" t="s">
        <v>54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48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107</v>
      </c>
      <c r="D82" s="37"/>
      <c r="E82" s="37"/>
      <c r="F82" s="37"/>
      <c r="G82" s="37"/>
      <c r="H82" s="37"/>
      <c r="I82" s="123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3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123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2" t="str">
        <f>E7</f>
        <v>III/19347 a III/19348 Kvíčovice (2.etapa)</v>
      </c>
      <c r="F85" s="31"/>
      <c r="G85" s="31"/>
      <c r="H85" s="31"/>
      <c r="I85" s="123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105</v>
      </c>
      <c r="D86" s="37"/>
      <c r="E86" s="37"/>
      <c r="F86" s="37"/>
      <c r="G86" s="37"/>
      <c r="H86" s="37"/>
      <c r="I86" s="123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 101 - Komunikace SÚS</v>
      </c>
      <c r="F87" s="37"/>
      <c r="G87" s="37"/>
      <c r="H87" s="37"/>
      <c r="I87" s="123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23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19</v>
      </c>
      <c r="D89" s="37"/>
      <c r="E89" s="37"/>
      <c r="F89" s="26" t="str">
        <f>F12</f>
        <v xml:space="preserve"> </v>
      </c>
      <c r="G89" s="37"/>
      <c r="H89" s="37"/>
      <c r="I89" s="124" t="s">
        <v>21</v>
      </c>
      <c r="J89" s="68" t="str">
        <f>IF(J12="","",J12)</f>
        <v>23. 2. 2020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23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 xml:space="preserve"> </v>
      </c>
      <c r="G91" s="37"/>
      <c r="H91" s="37"/>
      <c r="I91" s="124" t="s">
        <v>29</v>
      </c>
      <c r="J91" s="35" t="str">
        <f>E21</f>
        <v>U-PROJEKT DOS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4" t="s">
        <v>33</v>
      </c>
      <c r="J92" s="35" t="str">
        <f>E24</f>
        <v>SPRINCL s.r.o.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23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49" t="s">
        <v>108</v>
      </c>
      <c r="D94" s="135"/>
      <c r="E94" s="135"/>
      <c r="F94" s="135"/>
      <c r="G94" s="135"/>
      <c r="H94" s="135"/>
      <c r="I94" s="150"/>
      <c r="J94" s="151" t="s">
        <v>109</v>
      </c>
      <c r="K94" s="135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23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52" t="s">
        <v>110</v>
      </c>
      <c r="D96" s="37"/>
      <c r="E96" s="37"/>
      <c r="F96" s="37"/>
      <c r="G96" s="37"/>
      <c r="H96" s="37"/>
      <c r="I96" s="123"/>
      <c r="J96" s="95">
        <f>J125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111</v>
      </c>
    </row>
    <row r="97" spans="1:31" s="9" customFormat="1" ht="24.95" customHeight="1">
      <c r="A97" s="9"/>
      <c r="B97" s="153"/>
      <c r="C97" s="9"/>
      <c r="D97" s="154" t="s">
        <v>112</v>
      </c>
      <c r="E97" s="155"/>
      <c r="F97" s="155"/>
      <c r="G97" s="155"/>
      <c r="H97" s="155"/>
      <c r="I97" s="156"/>
      <c r="J97" s="157">
        <f>J126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8"/>
      <c r="C98" s="10"/>
      <c r="D98" s="159" t="s">
        <v>113</v>
      </c>
      <c r="E98" s="160"/>
      <c r="F98" s="160"/>
      <c r="G98" s="160"/>
      <c r="H98" s="160"/>
      <c r="I98" s="161"/>
      <c r="J98" s="162">
        <f>J127</f>
        <v>0</v>
      </c>
      <c r="K98" s="10"/>
      <c r="L98" s="15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8"/>
      <c r="C99" s="10"/>
      <c r="D99" s="159" t="s">
        <v>114</v>
      </c>
      <c r="E99" s="160"/>
      <c r="F99" s="160"/>
      <c r="G99" s="160"/>
      <c r="H99" s="160"/>
      <c r="I99" s="161"/>
      <c r="J99" s="162">
        <f>J235</f>
        <v>0</v>
      </c>
      <c r="K99" s="10"/>
      <c r="L99" s="15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8"/>
      <c r="C100" s="10"/>
      <c r="D100" s="159" t="s">
        <v>115</v>
      </c>
      <c r="E100" s="160"/>
      <c r="F100" s="160"/>
      <c r="G100" s="160"/>
      <c r="H100" s="160"/>
      <c r="I100" s="161"/>
      <c r="J100" s="162">
        <f>J253</f>
        <v>0</v>
      </c>
      <c r="K100" s="10"/>
      <c r="L100" s="15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58"/>
      <c r="C101" s="10"/>
      <c r="D101" s="159" t="s">
        <v>116</v>
      </c>
      <c r="E101" s="160"/>
      <c r="F101" s="160"/>
      <c r="G101" s="160"/>
      <c r="H101" s="160"/>
      <c r="I101" s="161"/>
      <c r="J101" s="162">
        <f>J254</f>
        <v>0</v>
      </c>
      <c r="K101" s="10"/>
      <c r="L101" s="15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58"/>
      <c r="C102" s="10"/>
      <c r="D102" s="159" t="s">
        <v>117</v>
      </c>
      <c r="E102" s="160"/>
      <c r="F102" s="160"/>
      <c r="G102" s="160"/>
      <c r="H102" s="160"/>
      <c r="I102" s="161"/>
      <c r="J102" s="162">
        <f>J286</f>
        <v>0</v>
      </c>
      <c r="K102" s="10"/>
      <c r="L102" s="15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8"/>
      <c r="C103" s="10"/>
      <c r="D103" s="159" t="s">
        <v>118</v>
      </c>
      <c r="E103" s="160"/>
      <c r="F103" s="160"/>
      <c r="G103" s="160"/>
      <c r="H103" s="160"/>
      <c r="I103" s="161"/>
      <c r="J103" s="162">
        <f>J416</f>
        <v>0</v>
      </c>
      <c r="K103" s="10"/>
      <c r="L103" s="15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58"/>
      <c r="C104" s="10"/>
      <c r="D104" s="159" t="s">
        <v>119</v>
      </c>
      <c r="E104" s="160"/>
      <c r="F104" s="160"/>
      <c r="G104" s="160"/>
      <c r="H104" s="160"/>
      <c r="I104" s="161"/>
      <c r="J104" s="162">
        <f>J454</f>
        <v>0</v>
      </c>
      <c r="K104" s="10"/>
      <c r="L104" s="15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8"/>
      <c r="C105" s="10"/>
      <c r="D105" s="159" t="s">
        <v>120</v>
      </c>
      <c r="E105" s="160"/>
      <c r="F105" s="160"/>
      <c r="G105" s="160"/>
      <c r="H105" s="160"/>
      <c r="I105" s="161"/>
      <c r="J105" s="162">
        <f>J492</f>
        <v>0</v>
      </c>
      <c r="K105" s="10"/>
      <c r="L105" s="15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7"/>
      <c r="D106" s="37"/>
      <c r="E106" s="37"/>
      <c r="F106" s="37"/>
      <c r="G106" s="37"/>
      <c r="H106" s="37"/>
      <c r="I106" s="123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59"/>
      <c r="C107" s="60"/>
      <c r="D107" s="60"/>
      <c r="E107" s="60"/>
      <c r="F107" s="60"/>
      <c r="G107" s="60"/>
      <c r="H107" s="60"/>
      <c r="I107" s="147"/>
      <c r="J107" s="60"/>
      <c r="K107" s="60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1"/>
      <c r="C111" s="62"/>
      <c r="D111" s="62"/>
      <c r="E111" s="62"/>
      <c r="F111" s="62"/>
      <c r="G111" s="62"/>
      <c r="H111" s="62"/>
      <c r="I111" s="148"/>
      <c r="J111" s="62"/>
      <c r="K111" s="62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121</v>
      </c>
      <c r="D112" s="37"/>
      <c r="E112" s="37"/>
      <c r="F112" s="37"/>
      <c r="G112" s="37"/>
      <c r="H112" s="37"/>
      <c r="I112" s="123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123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15</v>
      </c>
      <c r="D114" s="37"/>
      <c r="E114" s="37"/>
      <c r="F114" s="37"/>
      <c r="G114" s="37"/>
      <c r="H114" s="37"/>
      <c r="I114" s="123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7"/>
      <c r="D115" s="37"/>
      <c r="E115" s="122" t="str">
        <f>E7</f>
        <v>III/19347 a III/19348 Kvíčovice (2.etapa)</v>
      </c>
      <c r="F115" s="31"/>
      <c r="G115" s="31"/>
      <c r="H115" s="31"/>
      <c r="I115" s="123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105</v>
      </c>
      <c r="D116" s="37"/>
      <c r="E116" s="37"/>
      <c r="F116" s="37"/>
      <c r="G116" s="37"/>
      <c r="H116" s="37"/>
      <c r="I116" s="123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7"/>
      <c r="D117" s="37"/>
      <c r="E117" s="66" t="str">
        <f>E9</f>
        <v>SO 101 - Komunikace SÚS</v>
      </c>
      <c r="F117" s="37"/>
      <c r="G117" s="37"/>
      <c r="H117" s="37"/>
      <c r="I117" s="123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7"/>
      <c r="D118" s="37"/>
      <c r="E118" s="37"/>
      <c r="F118" s="37"/>
      <c r="G118" s="37"/>
      <c r="H118" s="37"/>
      <c r="I118" s="123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19</v>
      </c>
      <c r="D119" s="37"/>
      <c r="E119" s="37"/>
      <c r="F119" s="26" t="str">
        <f>F12</f>
        <v xml:space="preserve"> </v>
      </c>
      <c r="G119" s="37"/>
      <c r="H119" s="37"/>
      <c r="I119" s="124" t="s">
        <v>21</v>
      </c>
      <c r="J119" s="68" t="str">
        <f>IF(J12="","",J12)</f>
        <v>23. 2. 2020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7"/>
      <c r="D120" s="37"/>
      <c r="E120" s="37"/>
      <c r="F120" s="37"/>
      <c r="G120" s="37"/>
      <c r="H120" s="37"/>
      <c r="I120" s="123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5.65" customHeight="1">
      <c r="A121" s="37"/>
      <c r="B121" s="38"/>
      <c r="C121" s="31" t="s">
        <v>23</v>
      </c>
      <c r="D121" s="37"/>
      <c r="E121" s="37"/>
      <c r="F121" s="26" t="str">
        <f>E15</f>
        <v xml:space="preserve"> </v>
      </c>
      <c r="G121" s="37"/>
      <c r="H121" s="37"/>
      <c r="I121" s="124" t="s">
        <v>29</v>
      </c>
      <c r="J121" s="35" t="str">
        <f>E21</f>
        <v>U-PROJEKT DOS s.r.o.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7"/>
      <c r="E122" s="37"/>
      <c r="F122" s="26" t="str">
        <f>IF(E18="","",E18)</f>
        <v>Vyplň údaj</v>
      </c>
      <c r="G122" s="37"/>
      <c r="H122" s="37"/>
      <c r="I122" s="124" t="s">
        <v>33</v>
      </c>
      <c r="J122" s="35" t="str">
        <f>E24</f>
        <v>SPRINCL s.r.o.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7"/>
      <c r="D123" s="37"/>
      <c r="E123" s="37"/>
      <c r="F123" s="37"/>
      <c r="G123" s="37"/>
      <c r="H123" s="37"/>
      <c r="I123" s="123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63"/>
      <c r="B124" s="164"/>
      <c r="C124" s="165" t="s">
        <v>122</v>
      </c>
      <c r="D124" s="166" t="s">
        <v>63</v>
      </c>
      <c r="E124" s="166" t="s">
        <v>59</v>
      </c>
      <c r="F124" s="166" t="s">
        <v>60</v>
      </c>
      <c r="G124" s="166" t="s">
        <v>123</v>
      </c>
      <c r="H124" s="166" t="s">
        <v>124</v>
      </c>
      <c r="I124" s="167" t="s">
        <v>125</v>
      </c>
      <c r="J124" s="166" t="s">
        <v>109</v>
      </c>
      <c r="K124" s="168" t="s">
        <v>126</v>
      </c>
      <c r="L124" s="169"/>
      <c r="M124" s="85" t="s">
        <v>1</v>
      </c>
      <c r="N124" s="86" t="s">
        <v>42</v>
      </c>
      <c r="O124" s="86" t="s">
        <v>127</v>
      </c>
      <c r="P124" s="86" t="s">
        <v>128</v>
      </c>
      <c r="Q124" s="86" t="s">
        <v>129</v>
      </c>
      <c r="R124" s="86" t="s">
        <v>130</v>
      </c>
      <c r="S124" s="86" t="s">
        <v>131</v>
      </c>
      <c r="T124" s="87" t="s">
        <v>132</v>
      </c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</row>
    <row r="125" spans="1:63" s="2" customFormat="1" ht="22.8" customHeight="1">
      <c r="A125" s="37"/>
      <c r="B125" s="38"/>
      <c r="C125" s="92" t="s">
        <v>133</v>
      </c>
      <c r="D125" s="37"/>
      <c r="E125" s="37"/>
      <c r="F125" s="37"/>
      <c r="G125" s="37"/>
      <c r="H125" s="37"/>
      <c r="I125" s="123"/>
      <c r="J125" s="170">
        <f>BK125</f>
        <v>0</v>
      </c>
      <c r="K125" s="37"/>
      <c r="L125" s="38"/>
      <c r="M125" s="88"/>
      <c r="N125" s="72"/>
      <c r="O125" s="89"/>
      <c r="P125" s="171">
        <f>P126</f>
        <v>0</v>
      </c>
      <c r="Q125" s="89"/>
      <c r="R125" s="171">
        <f>R126</f>
        <v>4862.031110225509</v>
      </c>
      <c r="S125" s="89"/>
      <c r="T125" s="172">
        <f>T126</f>
        <v>2053.63608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77</v>
      </c>
      <c r="AU125" s="18" t="s">
        <v>111</v>
      </c>
      <c r="BK125" s="173">
        <f>BK126</f>
        <v>0</v>
      </c>
    </row>
    <row r="126" spans="1:63" s="12" customFormat="1" ht="25.9" customHeight="1">
      <c r="A126" s="12"/>
      <c r="B126" s="174"/>
      <c r="C126" s="12"/>
      <c r="D126" s="175" t="s">
        <v>77</v>
      </c>
      <c r="E126" s="176" t="s">
        <v>134</v>
      </c>
      <c r="F126" s="176" t="s">
        <v>135</v>
      </c>
      <c r="G126" s="12"/>
      <c r="H126" s="12"/>
      <c r="I126" s="177"/>
      <c r="J126" s="178">
        <f>BK126</f>
        <v>0</v>
      </c>
      <c r="K126" s="12"/>
      <c r="L126" s="174"/>
      <c r="M126" s="179"/>
      <c r="N126" s="180"/>
      <c r="O126" s="180"/>
      <c r="P126" s="181">
        <f>P127+P235+P253+P416+P492</f>
        <v>0</v>
      </c>
      <c r="Q126" s="180"/>
      <c r="R126" s="181">
        <f>R127+R235+R253+R416+R492</f>
        <v>4862.031110225509</v>
      </c>
      <c r="S126" s="180"/>
      <c r="T126" s="182">
        <f>T127+T235+T253+T416+T492</f>
        <v>2053.63608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5" t="s">
        <v>86</v>
      </c>
      <c r="AT126" s="183" t="s">
        <v>77</v>
      </c>
      <c r="AU126" s="183" t="s">
        <v>78</v>
      </c>
      <c r="AY126" s="175" t="s">
        <v>136</v>
      </c>
      <c r="BK126" s="184">
        <f>BK127+BK235+BK253+BK416+BK492</f>
        <v>0</v>
      </c>
    </row>
    <row r="127" spans="1:63" s="12" customFormat="1" ht="22.8" customHeight="1">
      <c r="A127" s="12"/>
      <c r="B127" s="174"/>
      <c r="C127" s="12"/>
      <c r="D127" s="175" t="s">
        <v>77</v>
      </c>
      <c r="E127" s="185" t="s">
        <v>137</v>
      </c>
      <c r="F127" s="185" t="s">
        <v>138</v>
      </c>
      <c r="G127" s="12"/>
      <c r="H127" s="12"/>
      <c r="I127" s="177"/>
      <c r="J127" s="186">
        <f>BK127</f>
        <v>0</v>
      </c>
      <c r="K127" s="12"/>
      <c r="L127" s="174"/>
      <c r="M127" s="179"/>
      <c r="N127" s="180"/>
      <c r="O127" s="180"/>
      <c r="P127" s="181">
        <f>SUM(P128:P234)</f>
        <v>0</v>
      </c>
      <c r="Q127" s="180"/>
      <c r="R127" s="181">
        <f>SUM(R128:R234)</f>
        <v>0.6347828454500001</v>
      </c>
      <c r="S127" s="180"/>
      <c r="T127" s="182">
        <f>SUM(T128:T234)</f>
        <v>2051.39516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5" t="s">
        <v>86</v>
      </c>
      <c r="AT127" s="183" t="s">
        <v>77</v>
      </c>
      <c r="AU127" s="183" t="s">
        <v>86</v>
      </c>
      <c r="AY127" s="175" t="s">
        <v>136</v>
      </c>
      <c r="BK127" s="184">
        <f>SUM(BK128:BK234)</f>
        <v>0</v>
      </c>
    </row>
    <row r="128" spans="1:65" s="2" customFormat="1" ht="21.75" customHeight="1">
      <c r="A128" s="37"/>
      <c r="B128" s="187"/>
      <c r="C128" s="188" t="s">
        <v>86</v>
      </c>
      <c r="D128" s="188" t="s">
        <v>139</v>
      </c>
      <c r="E128" s="189" t="s">
        <v>140</v>
      </c>
      <c r="F128" s="190" t="s">
        <v>141</v>
      </c>
      <c r="G128" s="191" t="s">
        <v>142</v>
      </c>
      <c r="H128" s="192">
        <v>2151.08</v>
      </c>
      <c r="I128" s="193"/>
      <c r="J128" s="192">
        <f>ROUND(I128*H128,2)</f>
        <v>0</v>
      </c>
      <c r="K128" s="190" t="s">
        <v>143</v>
      </c>
      <c r="L128" s="38"/>
      <c r="M128" s="194" t="s">
        <v>1</v>
      </c>
      <c r="N128" s="195" t="s">
        <v>43</v>
      </c>
      <c r="O128" s="76"/>
      <c r="P128" s="196">
        <f>O128*H128</f>
        <v>0</v>
      </c>
      <c r="Q128" s="196">
        <v>0</v>
      </c>
      <c r="R128" s="196">
        <f>Q128*H128</f>
        <v>0</v>
      </c>
      <c r="S128" s="196">
        <v>0.44</v>
      </c>
      <c r="T128" s="197">
        <f>S128*H128</f>
        <v>946.4752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8" t="s">
        <v>144</v>
      </c>
      <c r="AT128" s="198" t="s">
        <v>139</v>
      </c>
      <c r="AU128" s="198" t="s">
        <v>88</v>
      </c>
      <c r="AY128" s="18" t="s">
        <v>136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86</v>
      </c>
      <c r="BK128" s="199">
        <f>ROUND(I128*H128,2)</f>
        <v>0</v>
      </c>
      <c r="BL128" s="18" t="s">
        <v>144</v>
      </c>
      <c r="BM128" s="198" t="s">
        <v>145</v>
      </c>
    </row>
    <row r="129" spans="1:47" s="2" customFormat="1" ht="12">
      <c r="A129" s="37"/>
      <c r="B129" s="38"/>
      <c r="C129" s="37"/>
      <c r="D129" s="200" t="s">
        <v>146</v>
      </c>
      <c r="E129" s="37"/>
      <c r="F129" s="201" t="s">
        <v>147</v>
      </c>
      <c r="G129" s="37"/>
      <c r="H129" s="37"/>
      <c r="I129" s="123"/>
      <c r="J129" s="37"/>
      <c r="K129" s="37"/>
      <c r="L129" s="38"/>
      <c r="M129" s="202"/>
      <c r="N129" s="203"/>
      <c r="O129" s="76"/>
      <c r="P129" s="76"/>
      <c r="Q129" s="76"/>
      <c r="R129" s="76"/>
      <c r="S129" s="76"/>
      <c r="T129" s="7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146</v>
      </c>
      <c r="AU129" s="18" t="s">
        <v>88</v>
      </c>
    </row>
    <row r="130" spans="1:51" s="13" customFormat="1" ht="12">
      <c r="A130" s="13"/>
      <c r="B130" s="204"/>
      <c r="C130" s="13"/>
      <c r="D130" s="200" t="s">
        <v>148</v>
      </c>
      <c r="E130" s="205" t="s">
        <v>1</v>
      </c>
      <c r="F130" s="206" t="s">
        <v>149</v>
      </c>
      <c r="G130" s="13"/>
      <c r="H130" s="205" t="s">
        <v>1</v>
      </c>
      <c r="I130" s="207"/>
      <c r="J130" s="13"/>
      <c r="K130" s="13"/>
      <c r="L130" s="204"/>
      <c r="M130" s="208"/>
      <c r="N130" s="209"/>
      <c r="O130" s="209"/>
      <c r="P130" s="209"/>
      <c r="Q130" s="209"/>
      <c r="R130" s="209"/>
      <c r="S130" s="209"/>
      <c r="T130" s="21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05" t="s">
        <v>148</v>
      </c>
      <c r="AU130" s="205" t="s">
        <v>88</v>
      </c>
      <c r="AV130" s="13" t="s">
        <v>86</v>
      </c>
      <c r="AW130" s="13" t="s">
        <v>32</v>
      </c>
      <c r="AX130" s="13" t="s">
        <v>78</v>
      </c>
      <c r="AY130" s="205" t="s">
        <v>136</v>
      </c>
    </row>
    <row r="131" spans="1:51" s="14" customFormat="1" ht="12">
      <c r="A131" s="14"/>
      <c r="B131" s="211"/>
      <c r="C131" s="14"/>
      <c r="D131" s="200" t="s">
        <v>148</v>
      </c>
      <c r="E131" s="212" t="s">
        <v>1</v>
      </c>
      <c r="F131" s="213" t="s">
        <v>150</v>
      </c>
      <c r="G131" s="14"/>
      <c r="H131" s="214">
        <v>2151.08</v>
      </c>
      <c r="I131" s="215"/>
      <c r="J131" s="14"/>
      <c r="K131" s="14"/>
      <c r="L131" s="211"/>
      <c r="M131" s="216"/>
      <c r="N131" s="217"/>
      <c r="O131" s="217"/>
      <c r="P131" s="217"/>
      <c r="Q131" s="217"/>
      <c r="R131" s="217"/>
      <c r="S131" s="217"/>
      <c r="T131" s="21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12" t="s">
        <v>148</v>
      </c>
      <c r="AU131" s="212" t="s">
        <v>88</v>
      </c>
      <c r="AV131" s="14" t="s">
        <v>88</v>
      </c>
      <c r="AW131" s="14" t="s">
        <v>32</v>
      </c>
      <c r="AX131" s="14" t="s">
        <v>78</v>
      </c>
      <c r="AY131" s="212" t="s">
        <v>136</v>
      </c>
    </row>
    <row r="132" spans="1:51" s="15" customFormat="1" ht="12">
      <c r="A132" s="15"/>
      <c r="B132" s="219"/>
      <c r="C132" s="15"/>
      <c r="D132" s="200" t="s">
        <v>148</v>
      </c>
      <c r="E132" s="220" t="s">
        <v>1</v>
      </c>
      <c r="F132" s="221" t="s">
        <v>151</v>
      </c>
      <c r="G132" s="15"/>
      <c r="H132" s="222">
        <v>2151.08</v>
      </c>
      <c r="I132" s="223"/>
      <c r="J132" s="15"/>
      <c r="K132" s="15"/>
      <c r="L132" s="219"/>
      <c r="M132" s="224"/>
      <c r="N132" s="225"/>
      <c r="O132" s="225"/>
      <c r="P132" s="225"/>
      <c r="Q132" s="225"/>
      <c r="R132" s="225"/>
      <c r="S132" s="225"/>
      <c r="T132" s="22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20" t="s">
        <v>148</v>
      </c>
      <c r="AU132" s="220" t="s">
        <v>88</v>
      </c>
      <c r="AV132" s="15" t="s">
        <v>144</v>
      </c>
      <c r="AW132" s="15" t="s">
        <v>32</v>
      </c>
      <c r="AX132" s="15" t="s">
        <v>86</v>
      </c>
      <c r="AY132" s="220" t="s">
        <v>136</v>
      </c>
    </row>
    <row r="133" spans="1:65" s="2" customFormat="1" ht="21.75" customHeight="1">
      <c r="A133" s="37"/>
      <c r="B133" s="187"/>
      <c r="C133" s="188" t="s">
        <v>88</v>
      </c>
      <c r="D133" s="188" t="s">
        <v>139</v>
      </c>
      <c r="E133" s="189" t="s">
        <v>152</v>
      </c>
      <c r="F133" s="190" t="s">
        <v>153</v>
      </c>
      <c r="G133" s="191" t="s">
        <v>142</v>
      </c>
      <c r="H133" s="192">
        <v>2151.08</v>
      </c>
      <c r="I133" s="193"/>
      <c r="J133" s="192">
        <f>ROUND(I133*H133,2)</f>
        <v>0</v>
      </c>
      <c r="K133" s="190" t="s">
        <v>143</v>
      </c>
      <c r="L133" s="38"/>
      <c r="M133" s="194" t="s">
        <v>1</v>
      </c>
      <c r="N133" s="195" t="s">
        <v>43</v>
      </c>
      <c r="O133" s="76"/>
      <c r="P133" s="196">
        <f>O133*H133</f>
        <v>0</v>
      </c>
      <c r="Q133" s="196">
        <v>0.00029509</v>
      </c>
      <c r="R133" s="196">
        <f>Q133*H133</f>
        <v>0.6347621972</v>
      </c>
      <c r="S133" s="196">
        <v>0.512</v>
      </c>
      <c r="T133" s="197">
        <f>S133*H133</f>
        <v>1101.35296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8" t="s">
        <v>144</v>
      </c>
      <c r="AT133" s="198" t="s">
        <v>139</v>
      </c>
      <c r="AU133" s="198" t="s">
        <v>88</v>
      </c>
      <c r="AY133" s="18" t="s">
        <v>136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86</v>
      </c>
      <c r="BK133" s="199">
        <f>ROUND(I133*H133,2)</f>
        <v>0</v>
      </c>
      <c r="BL133" s="18" t="s">
        <v>144</v>
      </c>
      <c r="BM133" s="198" t="s">
        <v>154</v>
      </c>
    </row>
    <row r="134" spans="1:47" s="2" customFormat="1" ht="12">
      <c r="A134" s="37"/>
      <c r="B134" s="38"/>
      <c r="C134" s="37"/>
      <c r="D134" s="200" t="s">
        <v>146</v>
      </c>
      <c r="E134" s="37"/>
      <c r="F134" s="201" t="s">
        <v>155</v>
      </c>
      <c r="G134" s="37"/>
      <c r="H134" s="37"/>
      <c r="I134" s="123"/>
      <c r="J134" s="37"/>
      <c r="K134" s="37"/>
      <c r="L134" s="38"/>
      <c r="M134" s="202"/>
      <c r="N134" s="203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146</v>
      </c>
      <c r="AU134" s="18" t="s">
        <v>88</v>
      </c>
    </row>
    <row r="135" spans="1:51" s="13" customFormat="1" ht="12">
      <c r="A135" s="13"/>
      <c r="B135" s="204"/>
      <c r="C135" s="13"/>
      <c r="D135" s="200" t="s">
        <v>148</v>
      </c>
      <c r="E135" s="205" t="s">
        <v>1</v>
      </c>
      <c r="F135" s="206" t="s">
        <v>156</v>
      </c>
      <c r="G135" s="13"/>
      <c r="H135" s="205" t="s">
        <v>1</v>
      </c>
      <c r="I135" s="207"/>
      <c r="J135" s="13"/>
      <c r="K135" s="13"/>
      <c r="L135" s="204"/>
      <c r="M135" s="208"/>
      <c r="N135" s="209"/>
      <c r="O135" s="209"/>
      <c r="P135" s="209"/>
      <c r="Q135" s="209"/>
      <c r="R135" s="209"/>
      <c r="S135" s="209"/>
      <c r="T135" s="21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5" t="s">
        <v>148</v>
      </c>
      <c r="AU135" s="205" t="s">
        <v>88</v>
      </c>
      <c r="AV135" s="13" t="s">
        <v>86</v>
      </c>
      <c r="AW135" s="13" t="s">
        <v>32</v>
      </c>
      <c r="AX135" s="13" t="s">
        <v>78</v>
      </c>
      <c r="AY135" s="205" t="s">
        <v>136</v>
      </c>
    </row>
    <row r="136" spans="1:51" s="14" customFormat="1" ht="12">
      <c r="A136" s="14"/>
      <c r="B136" s="211"/>
      <c r="C136" s="14"/>
      <c r="D136" s="200" t="s">
        <v>148</v>
      </c>
      <c r="E136" s="212" t="s">
        <v>1</v>
      </c>
      <c r="F136" s="213" t="s">
        <v>150</v>
      </c>
      <c r="G136" s="14"/>
      <c r="H136" s="214">
        <v>2151.08</v>
      </c>
      <c r="I136" s="215"/>
      <c r="J136" s="14"/>
      <c r="K136" s="14"/>
      <c r="L136" s="211"/>
      <c r="M136" s="216"/>
      <c r="N136" s="217"/>
      <c r="O136" s="217"/>
      <c r="P136" s="217"/>
      <c r="Q136" s="217"/>
      <c r="R136" s="217"/>
      <c r="S136" s="217"/>
      <c r="T136" s="21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12" t="s">
        <v>148</v>
      </c>
      <c r="AU136" s="212" t="s">
        <v>88</v>
      </c>
      <c r="AV136" s="14" t="s">
        <v>88</v>
      </c>
      <c r="AW136" s="14" t="s">
        <v>32</v>
      </c>
      <c r="AX136" s="14" t="s">
        <v>78</v>
      </c>
      <c r="AY136" s="212" t="s">
        <v>136</v>
      </c>
    </row>
    <row r="137" spans="1:51" s="15" customFormat="1" ht="12">
      <c r="A137" s="15"/>
      <c r="B137" s="219"/>
      <c r="C137" s="15"/>
      <c r="D137" s="200" t="s">
        <v>148</v>
      </c>
      <c r="E137" s="220" t="s">
        <v>1</v>
      </c>
      <c r="F137" s="221" t="s">
        <v>151</v>
      </c>
      <c r="G137" s="15"/>
      <c r="H137" s="222">
        <v>2151.08</v>
      </c>
      <c r="I137" s="223"/>
      <c r="J137" s="15"/>
      <c r="K137" s="15"/>
      <c r="L137" s="219"/>
      <c r="M137" s="224"/>
      <c r="N137" s="225"/>
      <c r="O137" s="225"/>
      <c r="P137" s="225"/>
      <c r="Q137" s="225"/>
      <c r="R137" s="225"/>
      <c r="S137" s="225"/>
      <c r="T137" s="22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20" t="s">
        <v>148</v>
      </c>
      <c r="AU137" s="220" t="s">
        <v>88</v>
      </c>
      <c r="AV137" s="15" t="s">
        <v>144</v>
      </c>
      <c r="AW137" s="15" t="s">
        <v>32</v>
      </c>
      <c r="AX137" s="15" t="s">
        <v>86</v>
      </c>
      <c r="AY137" s="220" t="s">
        <v>136</v>
      </c>
    </row>
    <row r="138" spans="1:65" s="2" customFormat="1" ht="16.5" customHeight="1">
      <c r="A138" s="37"/>
      <c r="B138" s="187"/>
      <c r="C138" s="188" t="s">
        <v>157</v>
      </c>
      <c r="D138" s="188" t="s">
        <v>139</v>
      </c>
      <c r="E138" s="189" t="s">
        <v>158</v>
      </c>
      <c r="F138" s="190" t="s">
        <v>159</v>
      </c>
      <c r="G138" s="191" t="s">
        <v>160</v>
      </c>
      <c r="H138" s="192">
        <v>17.4</v>
      </c>
      <c r="I138" s="193"/>
      <c r="J138" s="192">
        <f>ROUND(I138*H138,2)</f>
        <v>0</v>
      </c>
      <c r="K138" s="190" t="s">
        <v>143</v>
      </c>
      <c r="L138" s="38"/>
      <c r="M138" s="194" t="s">
        <v>1</v>
      </c>
      <c r="N138" s="195" t="s">
        <v>43</v>
      </c>
      <c r="O138" s="76"/>
      <c r="P138" s="196">
        <f>O138*H138</f>
        <v>0</v>
      </c>
      <c r="Q138" s="196">
        <v>0</v>
      </c>
      <c r="R138" s="196">
        <f>Q138*H138</f>
        <v>0</v>
      </c>
      <c r="S138" s="196">
        <v>0.205</v>
      </c>
      <c r="T138" s="197">
        <f>S138*H138</f>
        <v>3.5669999999999993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8" t="s">
        <v>144</v>
      </c>
      <c r="AT138" s="198" t="s">
        <v>139</v>
      </c>
      <c r="AU138" s="198" t="s">
        <v>88</v>
      </c>
      <c r="AY138" s="18" t="s">
        <v>136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86</v>
      </c>
      <c r="BK138" s="199">
        <f>ROUND(I138*H138,2)</f>
        <v>0</v>
      </c>
      <c r="BL138" s="18" t="s">
        <v>144</v>
      </c>
      <c r="BM138" s="198" t="s">
        <v>161</v>
      </c>
    </row>
    <row r="139" spans="1:47" s="2" customFormat="1" ht="12">
      <c r="A139" s="37"/>
      <c r="B139" s="38"/>
      <c r="C139" s="37"/>
      <c r="D139" s="200" t="s">
        <v>146</v>
      </c>
      <c r="E139" s="37"/>
      <c r="F139" s="201" t="s">
        <v>162</v>
      </c>
      <c r="G139" s="37"/>
      <c r="H139" s="37"/>
      <c r="I139" s="123"/>
      <c r="J139" s="37"/>
      <c r="K139" s="37"/>
      <c r="L139" s="38"/>
      <c r="M139" s="202"/>
      <c r="N139" s="203"/>
      <c r="O139" s="76"/>
      <c r="P139" s="76"/>
      <c r="Q139" s="76"/>
      <c r="R139" s="76"/>
      <c r="S139" s="76"/>
      <c r="T139" s="7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8" t="s">
        <v>146</v>
      </c>
      <c r="AU139" s="18" t="s">
        <v>88</v>
      </c>
    </row>
    <row r="140" spans="1:51" s="13" customFormat="1" ht="12">
      <c r="A140" s="13"/>
      <c r="B140" s="204"/>
      <c r="C140" s="13"/>
      <c r="D140" s="200" t="s">
        <v>148</v>
      </c>
      <c r="E140" s="205" t="s">
        <v>1</v>
      </c>
      <c r="F140" s="206" t="s">
        <v>159</v>
      </c>
      <c r="G140" s="13"/>
      <c r="H140" s="205" t="s">
        <v>1</v>
      </c>
      <c r="I140" s="207"/>
      <c r="J140" s="13"/>
      <c r="K140" s="13"/>
      <c r="L140" s="204"/>
      <c r="M140" s="208"/>
      <c r="N140" s="209"/>
      <c r="O140" s="209"/>
      <c r="P140" s="209"/>
      <c r="Q140" s="209"/>
      <c r="R140" s="209"/>
      <c r="S140" s="209"/>
      <c r="T140" s="21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5" t="s">
        <v>148</v>
      </c>
      <c r="AU140" s="205" t="s">
        <v>88</v>
      </c>
      <c r="AV140" s="13" t="s">
        <v>86</v>
      </c>
      <c r="AW140" s="13" t="s">
        <v>32</v>
      </c>
      <c r="AX140" s="13" t="s">
        <v>78</v>
      </c>
      <c r="AY140" s="205" t="s">
        <v>136</v>
      </c>
    </row>
    <row r="141" spans="1:51" s="14" customFormat="1" ht="12">
      <c r="A141" s="14"/>
      <c r="B141" s="211"/>
      <c r="C141" s="14"/>
      <c r="D141" s="200" t="s">
        <v>148</v>
      </c>
      <c r="E141" s="212" t="s">
        <v>1</v>
      </c>
      <c r="F141" s="213" t="s">
        <v>163</v>
      </c>
      <c r="G141" s="14"/>
      <c r="H141" s="214">
        <v>17.4</v>
      </c>
      <c r="I141" s="215"/>
      <c r="J141" s="14"/>
      <c r="K141" s="14"/>
      <c r="L141" s="211"/>
      <c r="M141" s="216"/>
      <c r="N141" s="217"/>
      <c r="O141" s="217"/>
      <c r="P141" s="217"/>
      <c r="Q141" s="217"/>
      <c r="R141" s="217"/>
      <c r="S141" s="217"/>
      <c r="T141" s="21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12" t="s">
        <v>148</v>
      </c>
      <c r="AU141" s="212" t="s">
        <v>88</v>
      </c>
      <c r="AV141" s="14" t="s">
        <v>88</v>
      </c>
      <c r="AW141" s="14" t="s">
        <v>32</v>
      </c>
      <c r="AX141" s="14" t="s">
        <v>78</v>
      </c>
      <c r="AY141" s="212" t="s">
        <v>136</v>
      </c>
    </row>
    <row r="142" spans="1:51" s="15" customFormat="1" ht="12">
      <c r="A142" s="15"/>
      <c r="B142" s="219"/>
      <c r="C142" s="15"/>
      <c r="D142" s="200" t="s">
        <v>148</v>
      </c>
      <c r="E142" s="220" t="s">
        <v>1</v>
      </c>
      <c r="F142" s="221" t="s">
        <v>151</v>
      </c>
      <c r="G142" s="15"/>
      <c r="H142" s="222">
        <v>17.4</v>
      </c>
      <c r="I142" s="223"/>
      <c r="J142" s="15"/>
      <c r="K142" s="15"/>
      <c r="L142" s="219"/>
      <c r="M142" s="224"/>
      <c r="N142" s="225"/>
      <c r="O142" s="225"/>
      <c r="P142" s="225"/>
      <c r="Q142" s="225"/>
      <c r="R142" s="225"/>
      <c r="S142" s="225"/>
      <c r="T142" s="22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20" t="s">
        <v>148</v>
      </c>
      <c r="AU142" s="220" t="s">
        <v>88</v>
      </c>
      <c r="AV142" s="15" t="s">
        <v>144</v>
      </c>
      <c r="AW142" s="15" t="s">
        <v>32</v>
      </c>
      <c r="AX142" s="15" t="s">
        <v>86</v>
      </c>
      <c r="AY142" s="220" t="s">
        <v>136</v>
      </c>
    </row>
    <row r="143" spans="1:65" s="2" customFormat="1" ht="33" customHeight="1">
      <c r="A143" s="37"/>
      <c r="B143" s="187"/>
      <c r="C143" s="188" t="s">
        <v>144</v>
      </c>
      <c r="D143" s="188" t="s">
        <v>139</v>
      </c>
      <c r="E143" s="189" t="s">
        <v>164</v>
      </c>
      <c r="F143" s="190" t="s">
        <v>165</v>
      </c>
      <c r="G143" s="191" t="s">
        <v>166</v>
      </c>
      <c r="H143" s="192">
        <v>1066.62</v>
      </c>
      <c r="I143" s="193"/>
      <c r="J143" s="192">
        <f>ROUND(I143*H143,2)</f>
        <v>0</v>
      </c>
      <c r="K143" s="190" t="s">
        <v>143</v>
      </c>
      <c r="L143" s="38"/>
      <c r="M143" s="194" t="s">
        <v>1</v>
      </c>
      <c r="N143" s="195" t="s">
        <v>43</v>
      </c>
      <c r="O143" s="76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8" t="s">
        <v>144</v>
      </c>
      <c r="AT143" s="198" t="s">
        <v>139</v>
      </c>
      <c r="AU143" s="198" t="s">
        <v>88</v>
      </c>
      <c r="AY143" s="18" t="s">
        <v>136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86</v>
      </c>
      <c r="BK143" s="199">
        <f>ROUND(I143*H143,2)</f>
        <v>0</v>
      </c>
      <c r="BL143" s="18" t="s">
        <v>144</v>
      </c>
      <c r="BM143" s="198" t="s">
        <v>167</v>
      </c>
    </row>
    <row r="144" spans="1:47" s="2" customFormat="1" ht="12">
      <c r="A144" s="37"/>
      <c r="B144" s="38"/>
      <c r="C144" s="37"/>
      <c r="D144" s="200" t="s">
        <v>146</v>
      </c>
      <c r="E144" s="37"/>
      <c r="F144" s="201" t="s">
        <v>168</v>
      </c>
      <c r="G144" s="37"/>
      <c r="H144" s="37"/>
      <c r="I144" s="123"/>
      <c r="J144" s="37"/>
      <c r="K144" s="37"/>
      <c r="L144" s="38"/>
      <c r="M144" s="202"/>
      <c r="N144" s="203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146</v>
      </c>
      <c r="AU144" s="18" t="s">
        <v>88</v>
      </c>
    </row>
    <row r="145" spans="1:51" s="13" customFormat="1" ht="12">
      <c r="A145" s="13"/>
      <c r="B145" s="204"/>
      <c r="C145" s="13"/>
      <c r="D145" s="200" t="s">
        <v>148</v>
      </c>
      <c r="E145" s="205" t="s">
        <v>1</v>
      </c>
      <c r="F145" s="206" t="s">
        <v>169</v>
      </c>
      <c r="G145" s="13"/>
      <c r="H145" s="205" t="s">
        <v>1</v>
      </c>
      <c r="I145" s="207"/>
      <c r="J145" s="13"/>
      <c r="K145" s="13"/>
      <c r="L145" s="204"/>
      <c r="M145" s="208"/>
      <c r="N145" s="209"/>
      <c r="O145" s="209"/>
      <c r="P145" s="209"/>
      <c r="Q145" s="209"/>
      <c r="R145" s="209"/>
      <c r="S145" s="209"/>
      <c r="T145" s="21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05" t="s">
        <v>148</v>
      </c>
      <c r="AU145" s="205" t="s">
        <v>88</v>
      </c>
      <c r="AV145" s="13" t="s">
        <v>86</v>
      </c>
      <c r="AW145" s="13" t="s">
        <v>32</v>
      </c>
      <c r="AX145" s="13" t="s">
        <v>78</v>
      </c>
      <c r="AY145" s="205" t="s">
        <v>136</v>
      </c>
    </row>
    <row r="146" spans="1:51" s="14" customFormat="1" ht="12">
      <c r="A146" s="14"/>
      <c r="B146" s="211"/>
      <c r="C146" s="14"/>
      <c r="D146" s="200" t="s">
        <v>148</v>
      </c>
      <c r="E146" s="212" t="s">
        <v>1</v>
      </c>
      <c r="F146" s="213" t="s">
        <v>170</v>
      </c>
      <c r="G146" s="14"/>
      <c r="H146" s="214">
        <v>43.02</v>
      </c>
      <c r="I146" s="215"/>
      <c r="J146" s="14"/>
      <c r="K146" s="14"/>
      <c r="L146" s="211"/>
      <c r="M146" s="216"/>
      <c r="N146" s="217"/>
      <c r="O146" s="217"/>
      <c r="P146" s="217"/>
      <c r="Q146" s="217"/>
      <c r="R146" s="217"/>
      <c r="S146" s="217"/>
      <c r="T146" s="21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12" t="s">
        <v>148</v>
      </c>
      <c r="AU146" s="212" t="s">
        <v>88</v>
      </c>
      <c r="AV146" s="14" t="s">
        <v>88</v>
      </c>
      <c r="AW146" s="14" t="s">
        <v>32</v>
      </c>
      <c r="AX146" s="14" t="s">
        <v>78</v>
      </c>
      <c r="AY146" s="212" t="s">
        <v>136</v>
      </c>
    </row>
    <row r="147" spans="1:51" s="13" customFormat="1" ht="12">
      <c r="A147" s="13"/>
      <c r="B147" s="204"/>
      <c r="C147" s="13"/>
      <c r="D147" s="200" t="s">
        <v>148</v>
      </c>
      <c r="E147" s="205" t="s">
        <v>1</v>
      </c>
      <c r="F147" s="206" t="s">
        <v>171</v>
      </c>
      <c r="G147" s="13"/>
      <c r="H147" s="205" t="s">
        <v>1</v>
      </c>
      <c r="I147" s="207"/>
      <c r="J147" s="13"/>
      <c r="K147" s="13"/>
      <c r="L147" s="204"/>
      <c r="M147" s="208"/>
      <c r="N147" s="209"/>
      <c r="O147" s="209"/>
      <c r="P147" s="209"/>
      <c r="Q147" s="209"/>
      <c r="R147" s="209"/>
      <c r="S147" s="209"/>
      <c r="T147" s="21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5" t="s">
        <v>148</v>
      </c>
      <c r="AU147" s="205" t="s">
        <v>88</v>
      </c>
      <c r="AV147" s="13" t="s">
        <v>86</v>
      </c>
      <c r="AW147" s="13" t="s">
        <v>32</v>
      </c>
      <c r="AX147" s="13" t="s">
        <v>78</v>
      </c>
      <c r="AY147" s="205" t="s">
        <v>136</v>
      </c>
    </row>
    <row r="148" spans="1:51" s="13" customFormat="1" ht="12">
      <c r="A148" s="13"/>
      <c r="B148" s="204"/>
      <c r="C148" s="13"/>
      <c r="D148" s="200" t="s">
        <v>148</v>
      </c>
      <c r="E148" s="205" t="s">
        <v>1</v>
      </c>
      <c r="F148" s="206" t="s">
        <v>172</v>
      </c>
      <c r="G148" s="13"/>
      <c r="H148" s="205" t="s">
        <v>1</v>
      </c>
      <c r="I148" s="207"/>
      <c r="J148" s="13"/>
      <c r="K148" s="13"/>
      <c r="L148" s="204"/>
      <c r="M148" s="208"/>
      <c r="N148" s="209"/>
      <c r="O148" s="209"/>
      <c r="P148" s="209"/>
      <c r="Q148" s="209"/>
      <c r="R148" s="209"/>
      <c r="S148" s="209"/>
      <c r="T148" s="21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05" t="s">
        <v>148</v>
      </c>
      <c r="AU148" s="205" t="s">
        <v>88</v>
      </c>
      <c r="AV148" s="13" t="s">
        <v>86</v>
      </c>
      <c r="AW148" s="13" t="s">
        <v>32</v>
      </c>
      <c r="AX148" s="13" t="s">
        <v>78</v>
      </c>
      <c r="AY148" s="205" t="s">
        <v>136</v>
      </c>
    </row>
    <row r="149" spans="1:51" s="14" customFormat="1" ht="12">
      <c r="A149" s="14"/>
      <c r="B149" s="211"/>
      <c r="C149" s="14"/>
      <c r="D149" s="200" t="s">
        <v>148</v>
      </c>
      <c r="E149" s="212" t="s">
        <v>1</v>
      </c>
      <c r="F149" s="213" t="s">
        <v>173</v>
      </c>
      <c r="G149" s="14"/>
      <c r="H149" s="214">
        <v>1023.6</v>
      </c>
      <c r="I149" s="215"/>
      <c r="J149" s="14"/>
      <c r="K149" s="14"/>
      <c r="L149" s="211"/>
      <c r="M149" s="216"/>
      <c r="N149" s="217"/>
      <c r="O149" s="217"/>
      <c r="P149" s="217"/>
      <c r="Q149" s="217"/>
      <c r="R149" s="217"/>
      <c r="S149" s="217"/>
      <c r="T149" s="21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12" t="s">
        <v>148</v>
      </c>
      <c r="AU149" s="212" t="s">
        <v>88</v>
      </c>
      <c r="AV149" s="14" t="s">
        <v>88</v>
      </c>
      <c r="AW149" s="14" t="s">
        <v>32</v>
      </c>
      <c r="AX149" s="14" t="s">
        <v>78</v>
      </c>
      <c r="AY149" s="212" t="s">
        <v>136</v>
      </c>
    </row>
    <row r="150" spans="1:51" s="15" customFormat="1" ht="12">
      <c r="A150" s="15"/>
      <c r="B150" s="219"/>
      <c r="C150" s="15"/>
      <c r="D150" s="200" t="s">
        <v>148</v>
      </c>
      <c r="E150" s="220" t="s">
        <v>1</v>
      </c>
      <c r="F150" s="221" t="s">
        <v>151</v>
      </c>
      <c r="G150" s="15"/>
      <c r="H150" s="222">
        <v>1066.6200000000001</v>
      </c>
      <c r="I150" s="223"/>
      <c r="J150" s="15"/>
      <c r="K150" s="15"/>
      <c r="L150" s="219"/>
      <c r="M150" s="224"/>
      <c r="N150" s="225"/>
      <c r="O150" s="225"/>
      <c r="P150" s="225"/>
      <c r="Q150" s="225"/>
      <c r="R150" s="225"/>
      <c r="S150" s="225"/>
      <c r="T150" s="22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20" t="s">
        <v>148</v>
      </c>
      <c r="AU150" s="220" t="s">
        <v>88</v>
      </c>
      <c r="AV150" s="15" t="s">
        <v>144</v>
      </c>
      <c r="AW150" s="15" t="s">
        <v>32</v>
      </c>
      <c r="AX150" s="15" t="s">
        <v>86</v>
      </c>
      <c r="AY150" s="220" t="s">
        <v>136</v>
      </c>
    </row>
    <row r="151" spans="1:65" s="2" customFormat="1" ht="21.75" customHeight="1">
      <c r="A151" s="37"/>
      <c r="B151" s="187"/>
      <c r="C151" s="188" t="s">
        <v>174</v>
      </c>
      <c r="D151" s="188" t="s">
        <v>139</v>
      </c>
      <c r="E151" s="189" t="s">
        <v>175</v>
      </c>
      <c r="F151" s="190" t="s">
        <v>176</v>
      </c>
      <c r="G151" s="191" t="s">
        <v>166</v>
      </c>
      <c r="H151" s="192">
        <v>36.35</v>
      </c>
      <c r="I151" s="193"/>
      <c r="J151" s="192">
        <f>ROUND(I151*H151,2)</f>
        <v>0</v>
      </c>
      <c r="K151" s="190" t="s">
        <v>143</v>
      </c>
      <c r="L151" s="38"/>
      <c r="M151" s="194" t="s">
        <v>1</v>
      </c>
      <c r="N151" s="195" t="s">
        <v>43</v>
      </c>
      <c r="O151" s="76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8" t="s">
        <v>144</v>
      </c>
      <c r="AT151" s="198" t="s">
        <v>139</v>
      </c>
      <c r="AU151" s="198" t="s">
        <v>88</v>
      </c>
      <c r="AY151" s="18" t="s">
        <v>136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86</v>
      </c>
      <c r="BK151" s="199">
        <f>ROUND(I151*H151,2)</f>
        <v>0</v>
      </c>
      <c r="BL151" s="18" t="s">
        <v>144</v>
      </c>
      <c r="BM151" s="198" t="s">
        <v>177</v>
      </c>
    </row>
    <row r="152" spans="1:47" s="2" customFormat="1" ht="12">
      <c r="A152" s="37"/>
      <c r="B152" s="38"/>
      <c r="C152" s="37"/>
      <c r="D152" s="200" t="s">
        <v>146</v>
      </c>
      <c r="E152" s="37"/>
      <c r="F152" s="201" t="s">
        <v>178</v>
      </c>
      <c r="G152" s="37"/>
      <c r="H152" s="37"/>
      <c r="I152" s="123"/>
      <c r="J152" s="37"/>
      <c r="K152" s="37"/>
      <c r="L152" s="38"/>
      <c r="M152" s="202"/>
      <c r="N152" s="203"/>
      <c r="O152" s="76"/>
      <c r="P152" s="76"/>
      <c r="Q152" s="76"/>
      <c r="R152" s="76"/>
      <c r="S152" s="76"/>
      <c r="T152" s="7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8" t="s">
        <v>146</v>
      </c>
      <c r="AU152" s="18" t="s">
        <v>88</v>
      </c>
    </row>
    <row r="153" spans="1:51" s="13" customFormat="1" ht="12">
      <c r="A153" s="13"/>
      <c r="B153" s="204"/>
      <c r="C153" s="13"/>
      <c r="D153" s="200" t="s">
        <v>148</v>
      </c>
      <c r="E153" s="205" t="s">
        <v>1</v>
      </c>
      <c r="F153" s="206" t="s">
        <v>179</v>
      </c>
      <c r="G153" s="13"/>
      <c r="H153" s="205" t="s">
        <v>1</v>
      </c>
      <c r="I153" s="207"/>
      <c r="J153" s="13"/>
      <c r="K153" s="13"/>
      <c r="L153" s="204"/>
      <c r="M153" s="208"/>
      <c r="N153" s="209"/>
      <c r="O153" s="209"/>
      <c r="P153" s="209"/>
      <c r="Q153" s="209"/>
      <c r="R153" s="209"/>
      <c r="S153" s="209"/>
      <c r="T153" s="21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5" t="s">
        <v>148</v>
      </c>
      <c r="AU153" s="205" t="s">
        <v>88</v>
      </c>
      <c r="AV153" s="13" t="s">
        <v>86</v>
      </c>
      <c r="AW153" s="13" t="s">
        <v>32</v>
      </c>
      <c r="AX153" s="13" t="s">
        <v>78</v>
      </c>
      <c r="AY153" s="205" t="s">
        <v>136</v>
      </c>
    </row>
    <row r="154" spans="1:51" s="14" customFormat="1" ht="12">
      <c r="A154" s="14"/>
      <c r="B154" s="211"/>
      <c r="C154" s="14"/>
      <c r="D154" s="200" t="s">
        <v>148</v>
      </c>
      <c r="E154" s="212" t="s">
        <v>1</v>
      </c>
      <c r="F154" s="213" t="s">
        <v>180</v>
      </c>
      <c r="G154" s="14"/>
      <c r="H154" s="214">
        <v>36.35</v>
      </c>
      <c r="I154" s="215"/>
      <c r="J154" s="14"/>
      <c r="K154" s="14"/>
      <c r="L154" s="211"/>
      <c r="M154" s="216"/>
      <c r="N154" s="217"/>
      <c r="O154" s="217"/>
      <c r="P154" s="217"/>
      <c r="Q154" s="217"/>
      <c r="R154" s="217"/>
      <c r="S154" s="217"/>
      <c r="T154" s="21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12" t="s">
        <v>148</v>
      </c>
      <c r="AU154" s="212" t="s">
        <v>88</v>
      </c>
      <c r="AV154" s="14" t="s">
        <v>88</v>
      </c>
      <c r="AW154" s="14" t="s">
        <v>32</v>
      </c>
      <c r="AX154" s="14" t="s">
        <v>78</v>
      </c>
      <c r="AY154" s="212" t="s">
        <v>136</v>
      </c>
    </row>
    <row r="155" spans="1:51" s="15" customFormat="1" ht="12">
      <c r="A155" s="15"/>
      <c r="B155" s="219"/>
      <c r="C155" s="15"/>
      <c r="D155" s="200" t="s">
        <v>148</v>
      </c>
      <c r="E155" s="220" t="s">
        <v>1</v>
      </c>
      <c r="F155" s="221" t="s">
        <v>151</v>
      </c>
      <c r="G155" s="15"/>
      <c r="H155" s="222">
        <v>36.35</v>
      </c>
      <c r="I155" s="223"/>
      <c r="J155" s="15"/>
      <c r="K155" s="15"/>
      <c r="L155" s="219"/>
      <c r="M155" s="224"/>
      <c r="N155" s="225"/>
      <c r="O155" s="225"/>
      <c r="P155" s="225"/>
      <c r="Q155" s="225"/>
      <c r="R155" s="225"/>
      <c r="S155" s="225"/>
      <c r="T155" s="22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20" t="s">
        <v>148</v>
      </c>
      <c r="AU155" s="220" t="s">
        <v>88</v>
      </c>
      <c r="AV155" s="15" t="s">
        <v>144</v>
      </c>
      <c r="AW155" s="15" t="s">
        <v>32</v>
      </c>
      <c r="AX155" s="15" t="s">
        <v>86</v>
      </c>
      <c r="AY155" s="220" t="s">
        <v>136</v>
      </c>
    </row>
    <row r="156" spans="1:65" s="2" customFormat="1" ht="21.75" customHeight="1">
      <c r="A156" s="37"/>
      <c r="B156" s="187"/>
      <c r="C156" s="188" t="s">
        <v>181</v>
      </c>
      <c r="D156" s="188" t="s">
        <v>139</v>
      </c>
      <c r="E156" s="189" t="s">
        <v>182</v>
      </c>
      <c r="F156" s="190" t="s">
        <v>183</v>
      </c>
      <c r="G156" s="191" t="s">
        <v>166</v>
      </c>
      <c r="H156" s="192">
        <v>1102.97</v>
      </c>
      <c r="I156" s="193"/>
      <c r="J156" s="192">
        <f>ROUND(I156*H156,2)</f>
        <v>0</v>
      </c>
      <c r="K156" s="190" t="s">
        <v>143</v>
      </c>
      <c r="L156" s="38"/>
      <c r="M156" s="194" t="s">
        <v>1</v>
      </c>
      <c r="N156" s="195" t="s">
        <v>43</v>
      </c>
      <c r="O156" s="76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8" t="s">
        <v>144</v>
      </c>
      <c r="AT156" s="198" t="s">
        <v>139</v>
      </c>
      <c r="AU156" s="198" t="s">
        <v>88</v>
      </c>
      <c r="AY156" s="18" t="s">
        <v>136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86</v>
      </c>
      <c r="BK156" s="199">
        <f>ROUND(I156*H156,2)</f>
        <v>0</v>
      </c>
      <c r="BL156" s="18" t="s">
        <v>144</v>
      </c>
      <c r="BM156" s="198" t="s">
        <v>184</v>
      </c>
    </row>
    <row r="157" spans="1:47" s="2" customFormat="1" ht="12">
      <c r="A157" s="37"/>
      <c r="B157" s="38"/>
      <c r="C157" s="37"/>
      <c r="D157" s="200" t="s">
        <v>146</v>
      </c>
      <c r="E157" s="37"/>
      <c r="F157" s="201" t="s">
        <v>185</v>
      </c>
      <c r="G157" s="37"/>
      <c r="H157" s="37"/>
      <c r="I157" s="123"/>
      <c r="J157" s="37"/>
      <c r="K157" s="37"/>
      <c r="L157" s="38"/>
      <c r="M157" s="202"/>
      <c r="N157" s="203"/>
      <c r="O157" s="76"/>
      <c r="P157" s="76"/>
      <c r="Q157" s="76"/>
      <c r="R157" s="76"/>
      <c r="S157" s="76"/>
      <c r="T157" s="7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8" t="s">
        <v>146</v>
      </c>
      <c r="AU157" s="18" t="s">
        <v>88</v>
      </c>
    </row>
    <row r="158" spans="1:51" s="13" customFormat="1" ht="12">
      <c r="A158" s="13"/>
      <c r="B158" s="204"/>
      <c r="C158" s="13"/>
      <c r="D158" s="200" t="s">
        <v>148</v>
      </c>
      <c r="E158" s="205" t="s">
        <v>1</v>
      </c>
      <c r="F158" s="206" t="s">
        <v>186</v>
      </c>
      <c r="G158" s="13"/>
      <c r="H158" s="205" t="s">
        <v>1</v>
      </c>
      <c r="I158" s="207"/>
      <c r="J158" s="13"/>
      <c r="K158" s="13"/>
      <c r="L158" s="204"/>
      <c r="M158" s="208"/>
      <c r="N158" s="209"/>
      <c r="O158" s="209"/>
      <c r="P158" s="209"/>
      <c r="Q158" s="209"/>
      <c r="R158" s="209"/>
      <c r="S158" s="209"/>
      <c r="T158" s="21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05" t="s">
        <v>148</v>
      </c>
      <c r="AU158" s="205" t="s">
        <v>88</v>
      </c>
      <c r="AV158" s="13" t="s">
        <v>86</v>
      </c>
      <c r="AW158" s="13" t="s">
        <v>32</v>
      </c>
      <c r="AX158" s="13" t="s">
        <v>78</v>
      </c>
      <c r="AY158" s="205" t="s">
        <v>136</v>
      </c>
    </row>
    <row r="159" spans="1:51" s="14" customFormat="1" ht="12">
      <c r="A159" s="14"/>
      <c r="B159" s="211"/>
      <c r="C159" s="14"/>
      <c r="D159" s="200" t="s">
        <v>148</v>
      </c>
      <c r="E159" s="212" t="s">
        <v>1</v>
      </c>
      <c r="F159" s="213" t="s">
        <v>187</v>
      </c>
      <c r="G159" s="14"/>
      <c r="H159" s="214">
        <v>79.37</v>
      </c>
      <c r="I159" s="215"/>
      <c r="J159" s="14"/>
      <c r="K159" s="14"/>
      <c r="L159" s="211"/>
      <c r="M159" s="216"/>
      <c r="N159" s="217"/>
      <c r="O159" s="217"/>
      <c r="P159" s="217"/>
      <c r="Q159" s="217"/>
      <c r="R159" s="217"/>
      <c r="S159" s="217"/>
      <c r="T159" s="21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12" t="s">
        <v>148</v>
      </c>
      <c r="AU159" s="212" t="s">
        <v>88</v>
      </c>
      <c r="AV159" s="14" t="s">
        <v>88</v>
      </c>
      <c r="AW159" s="14" t="s">
        <v>32</v>
      </c>
      <c r="AX159" s="14" t="s">
        <v>78</v>
      </c>
      <c r="AY159" s="212" t="s">
        <v>136</v>
      </c>
    </row>
    <row r="160" spans="1:51" s="13" customFormat="1" ht="12">
      <c r="A160" s="13"/>
      <c r="B160" s="204"/>
      <c r="C160" s="13"/>
      <c r="D160" s="200" t="s">
        <v>148</v>
      </c>
      <c r="E160" s="205" t="s">
        <v>1</v>
      </c>
      <c r="F160" s="206" t="s">
        <v>171</v>
      </c>
      <c r="G160" s="13"/>
      <c r="H160" s="205" t="s">
        <v>1</v>
      </c>
      <c r="I160" s="207"/>
      <c r="J160" s="13"/>
      <c r="K160" s="13"/>
      <c r="L160" s="204"/>
      <c r="M160" s="208"/>
      <c r="N160" s="209"/>
      <c r="O160" s="209"/>
      <c r="P160" s="209"/>
      <c r="Q160" s="209"/>
      <c r="R160" s="209"/>
      <c r="S160" s="209"/>
      <c r="T160" s="21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5" t="s">
        <v>148</v>
      </c>
      <c r="AU160" s="205" t="s">
        <v>88</v>
      </c>
      <c r="AV160" s="13" t="s">
        <v>86</v>
      </c>
      <c r="AW160" s="13" t="s">
        <v>32</v>
      </c>
      <c r="AX160" s="13" t="s">
        <v>78</v>
      </c>
      <c r="AY160" s="205" t="s">
        <v>136</v>
      </c>
    </row>
    <row r="161" spans="1:51" s="13" customFormat="1" ht="12">
      <c r="A161" s="13"/>
      <c r="B161" s="204"/>
      <c r="C161" s="13"/>
      <c r="D161" s="200" t="s">
        <v>148</v>
      </c>
      <c r="E161" s="205" t="s">
        <v>1</v>
      </c>
      <c r="F161" s="206" t="s">
        <v>172</v>
      </c>
      <c r="G161" s="13"/>
      <c r="H161" s="205" t="s">
        <v>1</v>
      </c>
      <c r="I161" s="207"/>
      <c r="J161" s="13"/>
      <c r="K161" s="13"/>
      <c r="L161" s="204"/>
      <c r="M161" s="208"/>
      <c r="N161" s="209"/>
      <c r="O161" s="209"/>
      <c r="P161" s="209"/>
      <c r="Q161" s="209"/>
      <c r="R161" s="209"/>
      <c r="S161" s="209"/>
      <c r="T161" s="21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5" t="s">
        <v>148</v>
      </c>
      <c r="AU161" s="205" t="s">
        <v>88</v>
      </c>
      <c r="AV161" s="13" t="s">
        <v>86</v>
      </c>
      <c r="AW161" s="13" t="s">
        <v>32</v>
      </c>
      <c r="AX161" s="13" t="s">
        <v>78</v>
      </c>
      <c r="AY161" s="205" t="s">
        <v>136</v>
      </c>
    </row>
    <row r="162" spans="1:51" s="14" customFormat="1" ht="12">
      <c r="A162" s="14"/>
      <c r="B162" s="211"/>
      <c r="C162" s="14"/>
      <c r="D162" s="200" t="s">
        <v>148</v>
      </c>
      <c r="E162" s="212" t="s">
        <v>1</v>
      </c>
      <c r="F162" s="213" t="s">
        <v>173</v>
      </c>
      <c r="G162" s="14"/>
      <c r="H162" s="214">
        <v>1023.6</v>
      </c>
      <c r="I162" s="215"/>
      <c r="J162" s="14"/>
      <c r="K162" s="14"/>
      <c r="L162" s="211"/>
      <c r="M162" s="216"/>
      <c r="N162" s="217"/>
      <c r="O162" s="217"/>
      <c r="P162" s="217"/>
      <c r="Q162" s="217"/>
      <c r="R162" s="217"/>
      <c r="S162" s="217"/>
      <c r="T162" s="21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12" t="s">
        <v>148</v>
      </c>
      <c r="AU162" s="212" t="s">
        <v>88</v>
      </c>
      <c r="AV162" s="14" t="s">
        <v>88</v>
      </c>
      <c r="AW162" s="14" t="s">
        <v>32</v>
      </c>
      <c r="AX162" s="14" t="s">
        <v>78</v>
      </c>
      <c r="AY162" s="212" t="s">
        <v>136</v>
      </c>
    </row>
    <row r="163" spans="1:51" s="15" customFormat="1" ht="12">
      <c r="A163" s="15"/>
      <c r="B163" s="219"/>
      <c r="C163" s="15"/>
      <c r="D163" s="200" t="s">
        <v>148</v>
      </c>
      <c r="E163" s="220" t="s">
        <v>1</v>
      </c>
      <c r="F163" s="221" t="s">
        <v>151</v>
      </c>
      <c r="G163" s="15"/>
      <c r="H163" s="222">
        <v>1102.97</v>
      </c>
      <c r="I163" s="223"/>
      <c r="J163" s="15"/>
      <c r="K163" s="15"/>
      <c r="L163" s="219"/>
      <c r="M163" s="224"/>
      <c r="N163" s="225"/>
      <c r="O163" s="225"/>
      <c r="P163" s="225"/>
      <c r="Q163" s="225"/>
      <c r="R163" s="225"/>
      <c r="S163" s="225"/>
      <c r="T163" s="22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20" t="s">
        <v>148</v>
      </c>
      <c r="AU163" s="220" t="s">
        <v>88</v>
      </c>
      <c r="AV163" s="15" t="s">
        <v>144</v>
      </c>
      <c r="AW163" s="15" t="s">
        <v>32</v>
      </c>
      <c r="AX163" s="15" t="s">
        <v>86</v>
      </c>
      <c r="AY163" s="220" t="s">
        <v>136</v>
      </c>
    </row>
    <row r="164" spans="1:65" s="2" customFormat="1" ht="33" customHeight="1">
      <c r="A164" s="37"/>
      <c r="B164" s="187"/>
      <c r="C164" s="188" t="s">
        <v>188</v>
      </c>
      <c r="D164" s="188" t="s">
        <v>139</v>
      </c>
      <c r="E164" s="189" t="s">
        <v>189</v>
      </c>
      <c r="F164" s="190" t="s">
        <v>190</v>
      </c>
      <c r="G164" s="191" t="s">
        <v>166</v>
      </c>
      <c r="H164" s="192">
        <v>9926.76</v>
      </c>
      <c r="I164" s="193"/>
      <c r="J164" s="192">
        <f>ROUND(I164*H164,2)</f>
        <v>0</v>
      </c>
      <c r="K164" s="190" t="s">
        <v>143</v>
      </c>
      <c r="L164" s="38"/>
      <c r="M164" s="194" t="s">
        <v>1</v>
      </c>
      <c r="N164" s="195" t="s">
        <v>43</v>
      </c>
      <c r="O164" s="76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8" t="s">
        <v>144</v>
      </c>
      <c r="AT164" s="198" t="s">
        <v>139</v>
      </c>
      <c r="AU164" s="198" t="s">
        <v>88</v>
      </c>
      <c r="AY164" s="18" t="s">
        <v>136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86</v>
      </c>
      <c r="BK164" s="199">
        <f>ROUND(I164*H164,2)</f>
        <v>0</v>
      </c>
      <c r="BL164" s="18" t="s">
        <v>144</v>
      </c>
      <c r="BM164" s="198" t="s">
        <v>191</v>
      </c>
    </row>
    <row r="165" spans="1:47" s="2" customFormat="1" ht="12">
      <c r="A165" s="37"/>
      <c r="B165" s="38"/>
      <c r="C165" s="37"/>
      <c r="D165" s="200" t="s">
        <v>146</v>
      </c>
      <c r="E165" s="37"/>
      <c r="F165" s="201" t="s">
        <v>192</v>
      </c>
      <c r="G165" s="37"/>
      <c r="H165" s="37"/>
      <c r="I165" s="123"/>
      <c r="J165" s="37"/>
      <c r="K165" s="37"/>
      <c r="L165" s="38"/>
      <c r="M165" s="202"/>
      <c r="N165" s="203"/>
      <c r="O165" s="76"/>
      <c r="P165" s="76"/>
      <c r="Q165" s="76"/>
      <c r="R165" s="76"/>
      <c r="S165" s="76"/>
      <c r="T165" s="7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8" t="s">
        <v>146</v>
      </c>
      <c r="AU165" s="18" t="s">
        <v>88</v>
      </c>
    </row>
    <row r="166" spans="1:51" s="13" customFormat="1" ht="12">
      <c r="A166" s="13"/>
      <c r="B166" s="204"/>
      <c r="C166" s="13"/>
      <c r="D166" s="200" t="s">
        <v>148</v>
      </c>
      <c r="E166" s="205" t="s">
        <v>1</v>
      </c>
      <c r="F166" s="206" t="s">
        <v>186</v>
      </c>
      <c r="G166" s="13"/>
      <c r="H166" s="205" t="s">
        <v>1</v>
      </c>
      <c r="I166" s="207"/>
      <c r="J166" s="13"/>
      <c r="K166" s="13"/>
      <c r="L166" s="204"/>
      <c r="M166" s="208"/>
      <c r="N166" s="209"/>
      <c r="O166" s="209"/>
      <c r="P166" s="209"/>
      <c r="Q166" s="209"/>
      <c r="R166" s="209"/>
      <c r="S166" s="209"/>
      <c r="T166" s="21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5" t="s">
        <v>148</v>
      </c>
      <c r="AU166" s="205" t="s">
        <v>88</v>
      </c>
      <c r="AV166" s="13" t="s">
        <v>86</v>
      </c>
      <c r="AW166" s="13" t="s">
        <v>32</v>
      </c>
      <c r="AX166" s="13" t="s">
        <v>78</v>
      </c>
      <c r="AY166" s="205" t="s">
        <v>136</v>
      </c>
    </row>
    <row r="167" spans="1:51" s="14" customFormat="1" ht="12">
      <c r="A167" s="14"/>
      <c r="B167" s="211"/>
      <c r="C167" s="14"/>
      <c r="D167" s="200" t="s">
        <v>148</v>
      </c>
      <c r="E167" s="212" t="s">
        <v>1</v>
      </c>
      <c r="F167" s="213" t="s">
        <v>193</v>
      </c>
      <c r="G167" s="14"/>
      <c r="H167" s="214">
        <v>714.33</v>
      </c>
      <c r="I167" s="215"/>
      <c r="J167" s="14"/>
      <c r="K167" s="14"/>
      <c r="L167" s="211"/>
      <c r="M167" s="216"/>
      <c r="N167" s="217"/>
      <c r="O167" s="217"/>
      <c r="P167" s="217"/>
      <c r="Q167" s="217"/>
      <c r="R167" s="217"/>
      <c r="S167" s="217"/>
      <c r="T167" s="21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12" t="s">
        <v>148</v>
      </c>
      <c r="AU167" s="212" t="s">
        <v>88</v>
      </c>
      <c r="AV167" s="14" t="s">
        <v>88</v>
      </c>
      <c r="AW167" s="14" t="s">
        <v>32</v>
      </c>
      <c r="AX167" s="14" t="s">
        <v>78</v>
      </c>
      <c r="AY167" s="212" t="s">
        <v>136</v>
      </c>
    </row>
    <row r="168" spans="1:51" s="13" customFormat="1" ht="12">
      <c r="A168" s="13"/>
      <c r="B168" s="204"/>
      <c r="C168" s="13"/>
      <c r="D168" s="200" t="s">
        <v>148</v>
      </c>
      <c r="E168" s="205" t="s">
        <v>1</v>
      </c>
      <c r="F168" s="206" t="s">
        <v>171</v>
      </c>
      <c r="G168" s="13"/>
      <c r="H168" s="205" t="s">
        <v>1</v>
      </c>
      <c r="I168" s="207"/>
      <c r="J168" s="13"/>
      <c r="K168" s="13"/>
      <c r="L168" s="204"/>
      <c r="M168" s="208"/>
      <c r="N168" s="209"/>
      <c r="O168" s="209"/>
      <c r="P168" s="209"/>
      <c r="Q168" s="209"/>
      <c r="R168" s="209"/>
      <c r="S168" s="209"/>
      <c r="T168" s="21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05" t="s">
        <v>148</v>
      </c>
      <c r="AU168" s="205" t="s">
        <v>88</v>
      </c>
      <c r="AV168" s="13" t="s">
        <v>86</v>
      </c>
      <c r="AW168" s="13" t="s">
        <v>32</v>
      </c>
      <c r="AX168" s="13" t="s">
        <v>78</v>
      </c>
      <c r="AY168" s="205" t="s">
        <v>136</v>
      </c>
    </row>
    <row r="169" spans="1:51" s="13" customFormat="1" ht="12">
      <c r="A169" s="13"/>
      <c r="B169" s="204"/>
      <c r="C169" s="13"/>
      <c r="D169" s="200" t="s">
        <v>148</v>
      </c>
      <c r="E169" s="205" t="s">
        <v>1</v>
      </c>
      <c r="F169" s="206" t="s">
        <v>172</v>
      </c>
      <c r="G169" s="13"/>
      <c r="H169" s="205" t="s">
        <v>1</v>
      </c>
      <c r="I169" s="207"/>
      <c r="J169" s="13"/>
      <c r="K169" s="13"/>
      <c r="L169" s="204"/>
      <c r="M169" s="208"/>
      <c r="N169" s="209"/>
      <c r="O169" s="209"/>
      <c r="P169" s="209"/>
      <c r="Q169" s="209"/>
      <c r="R169" s="209"/>
      <c r="S169" s="209"/>
      <c r="T169" s="21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5" t="s">
        <v>148</v>
      </c>
      <c r="AU169" s="205" t="s">
        <v>88</v>
      </c>
      <c r="AV169" s="13" t="s">
        <v>86</v>
      </c>
      <c r="AW169" s="13" t="s">
        <v>32</v>
      </c>
      <c r="AX169" s="13" t="s">
        <v>78</v>
      </c>
      <c r="AY169" s="205" t="s">
        <v>136</v>
      </c>
    </row>
    <row r="170" spans="1:51" s="14" customFormat="1" ht="12">
      <c r="A170" s="14"/>
      <c r="B170" s="211"/>
      <c r="C170" s="14"/>
      <c r="D170" s="200" t="s">
        <v>148</v>
      </c>
      <c r="E170" s="212" t="s">
        <v>1</v>
      </c>
      <c r="F170" s="213" t="s">
        <v>194</v>
      </c>
      <c r="G170" s="14"/>
      <c r="H170" s="214">
        <v>9212.43</v>
      </c>
      <c r="I170" s="215"/>
      <c r="J170" s="14"/>
      <c r="K170" s="14"/>
      <c r="L170" s="211"/>
      <c r="M170" s="216"/>
      <c r="N170" s="217"/>
      <c r="O170" s="217"/>
      <c r="P170" s="217"/>
      <c r="Q170" s="217"/>
      <c r="R170" s="217"/>
      <c r="S170" s="217"/>
      <c r="T170" s="21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12" t="s">
        <v>148</v>
      </c>
      <c r="AU170" s="212" t="s">
        <v>88</v>
      </c>
      <c r="AV170" s="14" t="s">
        <v>88</v>
      </c>
      <c r="AW170" s="14" t="s">
        <v>32</v>
      </c>
      <c r="AX170" s="14" t="s">
        <v>78</v>
      </c>
      <c r="AY170" s="212" t="s">
        <v>136</v>
      </c>
    </row>
    <row r="171" spans="1:51" s="15" customFormat="1" ht="12">
      <c r="A171" s="15"/>
      <c r="B171" s="219"/>
      <c r="C171" s="15"/>
      <c r="D171" s="200" t="s">
        <v>148</v>
      </c>
      <c r="E171" s="220" t="s">
        <v>1</v>
      </c>
      <c r="F171" s="221" t="s">
        <v>151</v>
      </c>
      <c r="G171" s="15"/>
      <c r="H171" s="222">
        <v>9926.76</v>
      </c>
      <c r="I171" s="223"/>
      <c r="J171" s="15"/>
      <c r="K171" s="15"/>
      <c r="L171" s="219"/>
      <c r="M171" s="224"/>
      <c r="N171" s="225"/>
      <c r="O171" s="225"/>
      <c r="P171" s="225"/>
      <c r="Q171" s="225"/>
      <c r="R171" s="225"/>
      <c r="S171" s="225"/>
      <c r="T171" s="22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20" t="s">
        <v>148</v>
      </c>
      <c r="AU171" s="220" t="s">
        <v>88</v>
      </c>
      <c r="AV171" s="15" t="s">
        <v>144</v>
      </c>
      <c r="AW171" s="15" t="s">
        <v>32</v>
      </c>
      <c r="AX171" s="15" t="s">
        <v>86</v>
      </c>
      <c r="AY171" s="220" t="s">
        <v>136</v>
      </c>
    </row>
    <row r="172" spans="1:65" s="2" customFormat="1" ht="21.75" customHeight="1">
      <c r="A172" s="37"/>
      <c r="B172" s="187"/>
      <c r="C172" s="188" t="s">
        <v>195</v>
      </c>
      <c r="D172" s="188" t="s">
        <v>139</v>
      </c>
      <c r="E172" s="189" t="s">
        <v>196</v>
      </c>
      <c r="F172" s="190" t="s">
        <v>197</v>
      </c>
      <c r="G172" s="191" t="s">
        <v>142</v>
      </c>
      <c r="H172" s="192">
        <v>2149.57</v>
      </c>
      <c r="I172" s="193"/>
      <c r="J172" s="192">
        <f>ROUND(I172*H172,2)</f>
        <v>0</v>
      </c>
      <c r="K172" s="190" t="s">
        <v>143</v>
      </c>
      <c r="L172" s="38"/>
      <c r="M172" s="194" t="s">
        <v>1</v>
      </c>
      <c r="N172" s="195" t="s">
        <v>43</v>
      </c>
      <c r="O172" s="76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8" t="s">
        <v>144</v>
      </c>
      <c r="AT172" s="198" t="s">
        <v>139</v>
      </c>
      <c r="AU172" s="198" t="s">
        <v>88</v>
      </c>
      <c r="AY172" s="18" t="s">
        <v>136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86</v>
      </c>
      <c r="BK172" s="199">
        <f>ROUND(I172*H172,2)</f>
        <v>0</v>
      </c>
      <c r="BL172" s="18" t="s">
        <v>144</v>
      </c>
      <c r="BM172" s="198" t="s">
        <v>198</v>
      </c>
    </row>
    <row r="173" spans="1:47" s="2" customFormat="1" ht="12">
      <c r="A173" s="37"/>
      <c r="B173" s="38"/>
      <c r="C173" s="37"/>
      <c r="D173" s="200" t="s">
        <v>146</v>
      </c>
      <c r="E173" s="37"/>
      <c r="F173" s="201" t="s">
        <v>199</v>
      </c>
      <c r="G173" s="37"/>
      <c r="H173" s="37"/>
      <c r="I173" s="123"/>
      <c r="J173" s="37"/>
      <c r="K173" s="37"/>
      <c r="L173" s="38"/>
      <c r="M173" s="202"/>
      <c r="N173" s="203"/>
      <c r="O173" s="76"/>
      <c r="P173" s="76"/>
      <c r="Q173" s="76"/>
      <c r="R173" s="76"/>
      <c r="S173" s="76"/>
      <c r="T173" s="7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8" t="s">
        <v>146</v>
      </c>
      <c r="AU173" s="18" t="s">
        <v>88</v>
      </c>
    </row>
    <row r="174" spans="1:51" s="13" customFormat="1" ht="12">
      <c r="A174" s="13"/>
      <c r="B174" s="204"/>
      <c r="C174" s="13"/>
      <c r="D174" s="200" t="s">
        <v>148</v>
      </c>
      <c r="E174" s="205" t="s">
        <v>1</v>
      </c>
      <c r="F174" s="206" t="s">
        <v>200</v>
      </c>
      <c r="G174" s="13"/>
      <c r="H174" s="205" t="s">
        <v>1</v>
      </c>
      <c r="I174" s="207"/>
      <c r="J174" s="13"/>
      <c r="K174" s="13"/>
      <c r="L174" s="204"/>
      <c r="M174" s="208"/>
      <c r="N174" s="209"/>
      <c r="O174" s="209"/>
      <c r="P174" s="209"/>
      <c r="Q174" s="209"/>
      <c r="R174" s="209"/>
      <c r="S174" s="209"/>
      <c r="T174" s="21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05" t="s">
        <v>148</v>
      </c>
      <c r="AU174" s="205" t="s">
        <v>88</v>
      </c>
      <c r="AV174" s="13" t="s">
        <v>86</v>
      </c>
      <c r="AW174" s="13" t="s">
        <v>32</v>
      </c>
      <c r="AX174" s="13" t="s">
        <v>78</v>
      </c>
      <c r="AY174" s="205" t="s">
        <v>136</v>
      </c>
    </row>
    <row r="175" spans="1:51" s="14" customFormat="1" ht="12">
      <c r="A175" s="14"/>
      <c r="B175" s="211"/>
      <c r="C175" s="14"/>
      <c r="D175" s="200" t="s">
        <v>148</v>
      </c>
      <c r="E175" s="212" t="s">
        <v>1</v>
      </c>
      <c r="F175" s="213" t="s">
        <v>201</v>
      </c>
      <c r="G175" s="14"/>
      <c r="H175" s="214">
        <v>2149.57</v>
      </c>
      <c r="I175" s="215"/>
      <c r="J175" s="14"/>
      <c r="K175" s="14"/>
      <c r="L175" s="211"/>
      <c r="M175" s="216"/>
      <c r="N175" s="217"/>
      <c r="O175" s="217"/>
      <c r="P175" s="217"/>
      <c r="Q175" s="217"/>
      <c r="R175" s="217"/>
      <c r="S175" s="217"/>
      <c r="T175" s="21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12" t="s">
        <v>148</v>
      </c>
      <c r="AU175" s="212" t="s">
        <v>88</v>
      </c>
      <c r="AV175" s="14" t="s">
        <v>88</v>
      </c>
      <c r="AW175" s="14" t="s">
        <v>32</v>
      </c>
      <c r="AX175" s="14" t="s">
        <v>78</v>
      </c>
      <c r="AY175" s="212" t="s">
        <v>136</v>
      </c>
    </row>
    <row r="176" spans="1:51" s="15" customFormat="1" ht="12">
      <c r="A176" s="15"/>
      <c r="B176" s="219"/>
      <c r="C176" s="15"/>
      <c r="D176" s="200" t="s">
        <v>148</v>
      </c>
      <c r="E176" s="220" t="s">
        <v>1</v>
      </c>
      <c r="F176" s="221" t="s">
        <v>151</v>
      </c>
      <c r="G176" s="15"/>
      <c r="H176" s="222">
        <v>2149.57</v>
      </c>
      <c r="I176" s="223"/>
      <c r="J176" s="15"/>
      <c r="K176" s="15"/>
      <c r="L176" s="219"/>
      <c r="M176" s="224"/>
      <c r="N176" s="225"/>
      <c r="O176" s="225"/>
      <c r="P176" s="225"/>
      <c r="Q176" s="225"/>
      <c r="R176" s="225"/>
      <c r="S176" s="225"/>
      <c r="T176" s="22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20" t="s">
        <v>148</v>
      </c>
      <c r="AU176" s="220" t="s">
        <v>88</v>
      </c>
      <c r="AV176" s="15" t="s">
        <v>144</v>
      </c>
      <c r="AW176" s="15" t="s">
        <v>32</v>
      </c>
      <c r="AX176" s="15" t="s">
        <v>86</v>
      </c>
      <c r="AY176" s="220" t="s">
        <v>136</v>
      </c>
    </row>
    <row r="177" spans="1:65" s="2" customFormat="1" ht="16.5" customHeight="1">
      <c r="A177" s="37"/>
      <c r="B177" s="187"/>
      <c r="C177" s="188" t="s">
        <v>202</v>
      </c>
      <c r="D177" s="188" t="s">
        <v>139</v>
      </c>
      <c r="E177" s="189" t="s">
        <v>203</v>
      </c>
      <c r="F177" s="190" t="s">
        <v>204</v>
      </c>
      <c r="G177" s="191" t="s">
        <v>160</v>
      </c>
      <c r="H177" s="192">
        <v>10.35</v>
      </c>
      <c r="I177" s="193"/>
      <c r="J177" s="192">
        <f>ROUND(I177*H177,2)</f>
        <v>0</v>
      </c>
      <c r="K177" s="190" t="s">
        <v>143</v>
      </c>
      <c r="L177" s="38"/>
      <c r="M177" s="194" t="s">
        <v>1</v>
      </c>
      <c r="N177" s="195" t="s">
        <v>43</v>
      </c>
      <c r="O177" s="76"/>
      <c r="P177" s="196">
        <f>O177*H177</f>
        <v>0</v>
      </c>
      <c r="Q177" s="196">
        <v>1.995E-06</v>
      </c>
      <c r="R177" s="196">
        <f>Q177*H177</f>
        <v>2.064825E-05</v>
      </c>
      <c r="S177" s="196">
        <v>0</v>
      </c>
      <c r="T177" s="19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8" t="s">
        <v>144</v>
      </c>
      <c r="AT177" s="198" t="s">
        <v>139</v>
      </c>
      <c r="AU177" s="198" t="s">
        <v>88</v>
      </c>
      <c r="AY177" s="18" t="s">
        <v>136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86</v>
      </c>
      <c r="BK177" s="199">
        <f>ROUND(I177*H177,2)</f>
        <v>0</v>
      </c>
      <c r="BL177" s="18" t="s">
        <v>144</v>
      </c>
      <c r="BM177" s="198" t="s">
        <v>205</v>
      </c>
    </row>
    <row r="178" spans="1:47" s="2" customFormat="1" ht="12">
      <c r="A178" s="37"/>
      <c r="B178" s="38"/>
      <c r="C178" s="37"/>
      <c r="D178" s="200" t="s">
        <v>146</v>
      </c>
      <c r="E178" s="37"/>
      <c r="F178" s="201" t="s">
        <v>206</v>
      </c>
      <c r="G178" s="37"/>
      <c r="H178" s="37"/>
      <c r="I178" s="123"/>
      <c r="J178" s="37"/>
      <c r="K178" s="37"/>
      <c r="L178" s="38"/>
      <c r="M178" s="202"/>
      <c r="N178" s="203"/>
      <c r="O178" s="76"/>
      <c r="P178" s="76"/>
      <c r="Q178" s="76"/>
      <c r="R178" s="76"/>
      <c r="S178" s="76"/>
      <c r="T178" s="7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8" t="s">
        <v>146</v>
      </c>
      <c r="AU178" s="18" t="s">
        <v>88</v>
      </c>
    </row>
    <row r="179" spans="1:51" s="13" customFormat="1" ht="12">
      <c r="A179" s="13"/>
      <c r="B179" s="204"/>
      <c r="C179" s="13"/>
      <c r="D179" s="200" t="s">
        <v>148</v>
      </c>
      <c r="E179" s="205" t="s">
        <v>1</v>
      </c>
      <c r="F179" s="206" t="s">
        <v>204</v>
      </c>
      <c r="G179" s="13"/>
      <c r="H179" s="205" t="s">
        <v>1</v>
      </c>
      <c r="I179" s="207"/>
      <c r="J179" s="13"/>
      <c r="K179" s="13"/>
      <c r="L179" s="204"/>
      <c r="M179" s="208"/>
      <c r="N179" s="209"/>
      <c r="O179" s="209"/>
      <c r="P179" s="209"/>
      <c r="Q179" s="209"/>
      <c r="R179" s="209"/>
      <c r="S179" s="209"/>
      <c r="T179" s="21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05" t="s">
        <v>148</v>
      </c>
      <c r="AU179" s="205" t="s">
        <v>88</v>
      </c>
      <c r="AV179" s="13" t="s">
        <v>86</v>
      </c>
      <c r="AW179" s="13" t="s">
        <v>32</v>
      </c>
      <c r="AX179" s="13" t="s">
        <v>78</v>
      </c>
      <c r="AY179" s="205" t="s">
        <v>136</v>
      </c>
    </row>
    <row r="180" spans="1:51" s="14" customFormat="1" ht="12">
      <c r="A180" s="14"/>
      <c r="B180" s="211"/>
      <c r="C180" s="14"/>
      <c r="D180" s="200" t="s">
        <v>148</v>
      </c>
      <c r="E180" s="212" t="s">
        <v>1</v>
      </c>
      <c r="F180" s="213" t="s">
        <v>207</v>
      </c>
      <c r="G180" s="14"/>
      <c r="H180" s="214">
        <v>10.35</v>
      </c>
      <c r="I180" s="215"/>
      <c r="J180" s="14"/>
      <c r="K180" s="14"/>
      <c r="L180" s="211"/>
      <c r="M180" s="216"/>
      <c r="N180" s="217"/>
      <c r="O180" s="217"/>
      <c r="P180" s="217"/>
      <c r="Q180" s="217"/>
      <c r="R180" s="217"/>
      <c r="S180" s="217"/>
      <c r="T180" s="21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12" t="s">
        <v>148</v>
      </c>
      <c r="AU180" s="212" t="s">
        <v>88</v>
      </c>
      <c r="AV180" s="14" t="s">
        <v>88</v>
      </c>
      <c r="AW180" s="14" t="s">
        <v>32</v>
      </c>
      <c r="AX180" s="14" t="s">
        <v>78</v>
      </c>
      <c r="AY180" s="212" t="s">
        <v>136</v>
      </c>
    </row>
    <row r="181" spans="1:51" s="15" customFormat="1" ht="12">
      <c r="A181" s="15"/>
      <c r="B181" s="219"/>
      <c r="C181" s="15"/>
      <c r="D181" s="200" t="s">
        <v>148</v>
      </c>
      <c r="E181" s="220" t="s">
        <v>1</v>
      </c>
      <c r="F181" s="221" t="s">
        <v>151</v>
      </c>
      <c r="G181" s="15"/>
      <c r="H181" s="222">
        <v>10.35</v>
      </c>
      <c r="I181" s="223"/>
      <c r="J181" s="15"/>
      <c r="K181" s="15"/>
      <c r="L181" s="219"/>
      <c r="M181" s="224"/>
      <c r="N181" s="225"/>
      <c r="O181" s="225"/>
      <c r="P181" s="225"/>
      <c r="Q181" s="225"/>
      <c r="R181" s="225"/>
      <c r="S181" s="225"/>
      <c r="T181" s="226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20" t="s">
        <v>148</v>
      </c>
      <c r="AU181" s="220" t="s">
        <v>88</v>
      </c>
      <c r="AV181" s="15" t="s">
        <v>144</v>
      </c>
      <c r="AW181" s="15" t="s">
        <v>32</v>
      </c>
      <c r="AX181" s="15" t="s">
        <v>86</v>
      </c>
      <c r="AY181" s="220" t="s">
        <v>136</v>
      </c>
    </row>
    <row r="182" spans="1:65" s="2" customFormat="1" ht="16.5" customHeight="1">
      <c r="A182" s="37"/>
      <c r="B182" s="187"/>
      <c r="C182" s="188" t="s">
        <v>208</v>
      </c>
      <c r="D182" s="188" t="s">
        <v>139</v>
      </c>
      <c r="E182" s="189" t="s">
        <v>209</v>
      </c>
      <c r="F182" s="190" t="s">
        <v>210</v>
      </c>
      <c r="G182" s="191" t="s">
        <v>211</v>
      </c>
      <c r="H182" s="192">
        <v>2051.4</v>
      </c>
      <c r="I182" s="193"/>
      <c r="J182" s="192">
        <f>ROUND(I182*H182,2)</f>
        <v>0</v>
      </c>
      <c r="K182" s="190" t="s">
        <v>143</v>
      </c>
      <c r="L182" s="38"/>
      <c r="M182" s="194" t="s">
        <v>1</v>
      </c>
      <c r="N182" s="195" t="s">
        <v>43</v>
      </c>
      <c r="O182" s="76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8" t="s">
        <v>144</v>
      </c>
      <c r="AT182" s="198" t="s">
        <v>139</v>
      </c>
      <c r="AU182" s="198" t="s">
        <v>88</v>
      </c>
      <c r="AY182" s="18" t="s">
        <v>136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8" t="s">
        <v>86</v>
      </c>
      <c r="BK182" s="199">
        <f>ROUND(I182*H182,2)</f>
        <v>0</v>
      </c>
      <c r="BL182" s="18" t="s">
        <v>144</v>
      </c>
      <c r="BM182" s="198" t="s">
        <v>212</v>
      </c>
    </row>
    <row r="183" spans="1:47" s="2" customFormat="1" ht="12">
      <c r="A183" s="37"/>
      <c r="B183" s="38"/>
      <c r="C183" s="37"/>
      <c r="D183" s="200" t="s">
        <v>146</v>
      </c>
      <c r="E183" s="37"/>
      <c r="F183" s="201" t="s">
        <v>213</v>
      </c>
      <c r="G183" s="37"/>
      <c r="H183" s="37"/>
      <c r="I183" s="123"/>
      <c r="J183" s="37"/>
      <c r="K183" s="37"/>
      <c r="L183" s="38"/>
      <c r="M183" s="202"/>
      <c r="N183" s="203"/>
      <c r="O183" s="76"/>
      <c r="P183" s="76"/>
      <c r="Q183" s="76"/>
      <c r="R183" s="76"/>
      <c r="S183" s="76"/>
      <c r="T183" s="7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8" t="s">
        <v>146</v>
      </c>
      <c r="AU183" s="18" t="s">
        <v>88</v>
      </c>
    </row>
    <row r="184" spans="1:51" s="13" customFormat="1" ht="12">
      <c r="A184" s="13"/>
      <c r="B184" s="204"/>
      <c r="C184" s="13"/>
      <c r="D184" s="200" t="s">
        <v>148</v>
      </c>
      <c r="E184" s="205" t="s">
        <v>1</v>
      </c>
      <c r="F184" s="206" t="s">
        <v>214</v>
      </c>
      <c r="G184" s="13"/>
      <c r="H184" s="205" t="s">
        <v>1</v>
      </c>
      <c r="I184" s="207"/>
      <c r="J184" s="13"/>
      <c r="K184" s="13"/>
      <c r="L184" s="204"/>
      <c r="M184" s="208"/>
      <c r="N184" s="209"/>
      <c r="O184" s="209"/>
      <c r="P184" s="209"/>
      <c r="Q184" s="209"/>
      <c r="R184" s="209"/>
      <c r="S184" s="209"/>
      <c r="T184" s="21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05" t="s">
        <v>148</v>
      </c>
      <c r="AU184" s="205" t="s">
        <v>88</v>
      </c>
      <c r="AV184" s="13" t="s">
        <v>86</v>
      </c>
      <c r="AW184" s="13" t="s">
        <v>32</v>
      </c>
      <c r="AX184" s="13" t="s">
        <v>78</v>
      </c>
      <c r="AY184" s="205" t="s">
        <v>136</v>
      </c>
    </row>
    <row r="185" spans="1:51" s="13" customFormat="1" ht="12">
      <c r="A185" s="13"/>
      <c r="B185" s="204"/>
      <c r="C185" s="13"/>
      <c r="D185" s="200" t="s">
        <v>148</v>
      </c>
      <c r="E185" s="205" t="s">
        <v>1</v>
      </c>
      <c r="F185" s="206" t="s">
        <v>215</v>
      </c>
      <c r="G185" s="13"/>
      <c r="H185" s="205" t="s">
        <v>1</v>
      </c>
      <c r="I185" s="207"/>
      <c r="J185" s="13"/>
      <c r="K185" s="13"/>
      <c r="L185" s="204"/>
      <c r="M185" s="208"/>
      <c r="N185" s="209"/>
      <c r="O185" s="209"/>
      <c r="P185" s="209"/>
      <c r="Q185" s="209"/>
      <c r="R185" s="209"/>
      <c r="S185" s="209"/>
      <c r="T185" s="21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05" t="s">
        <v>148</v>
      </c>
      <c r="AU185" s="205" t="s">
        <v>88</v>
      </c>
      <c r="AV185" s="13" t="s">
        <v>86</v>
      </c>
      <c r="AW185" s="13" t="s">
        <v>32</v>
      </c>
      <c r="AX185" s="13" t="s">
        <v>78</v>
      </c>
      <c r="AY185" s="205" t="s">
        <v>136</v>
      </c>
    </row>
    <row r="186" spans="1:51" s="14" customFormat="1" ht="12">
      <c r="A186" s="14"/>
      <c r="B186" s="211"/>
      <c r="C186" s="14"/>
      <c r="D186" s="200" t="s">
        <v>148</v>
      </c>
      <c r="E186" s="212" t="s">
        <v>1</v>
      </c>
      <c r="F186" s="213" t="s">
        <v>216</v>
      </c>
      <c r="G186" s="14"/>
      <c r="H186" s="214">
        <v>1101.35</v>
      </c>
      <c r="I186" s="215"/>
      <c r="J186" s="14"/>
      <c r="K186" s="14"/>
      <c r="L186" s="211"/>
      <c r="M186" s="216"/>
      <c r="N186" s="217"/>
      <c r="O186" s="217"/>
      <c r="P186" s="217"/>
      <c r="Q186" s="217"/>
      <c r="R186" s="217"/>
      <c r="S186" s="217"/>
      <c r="T186" s="21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12" t="s">
        <v>148</v>
      </c>
      <c r="AU186" s="212" t="s">
        <v>88</v>
      </c>
      <c r="AV186" s="14" t="s">
        <v>88</v>
      </c>
      <c r="AW186" s="14" t="s">
        <v>32</v>
      </c>
      <c r="AX186" s="14" t="s">
        <v>78</v>
      </c>
      <c r="AY186" s="212" t="s">
        <v>136</v>
      </c>
    </row>
    <row r="187" spans="1:51" s="13" customFormat="1" ht="12">
      <c r="A187" s="13"/>
      <c r="B187" s="204"/>
      <c r="C187" s="13"/>
      <c r="D187" s="200" t="s">
        <v>148</v>
      </c>
      <c r="E187" s="205" t="s">
        <v>1</v>
      </c>
      <c r="F187" s="206" t="s">
        <v>217</v>
      </c>
      <c r="G187" s="13"/>
      <c r="H187" s="205" t="s">
        <v>1</v>
      </c>
      <c r="I187" s="207"/>
      <c r="J187" s="13"/>
      <c r="K187" s="13"/>
      <c r="L187" s="204"/>
      <c r="M187" s="208"/>
      <c r="N187" s="209"/>
      <c r="O187" s="209"/>
      <c r="P187" s="209"/>
      <c r="Q187" s="209"/>
      <c r="R187" s="209"/>
      <c r="S187" s="209"/>
      <c r="T187" s="21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05" t="s">
        <v>148</v>
      </c>
      <c r="AU187" s="205" t="s">
        <v>88</v>
      </c>
      <c r="AV187" s="13" t="s">
        <v>86</v>
      </c>
      <c r="AW187" s="13" t="s">
        <v>32</v>
      </c>
      <c r="AX187" s="13" t="s">
        <v>78</v>
      </c>
      <c r="AY187" s="205" t="s">
        <v>136</v>
      </c>
    </row>
    <row r="188" spans="1:51" s="14" customFormat="1" ht="12">
      <c r="A188" s="14"/>
      <c r="B188" s="211"/>
      <c r="C188" s="14"/>
      <c r="D188" s="200" t="s">
        <v>148</v>
      </c>
      <c r="E188" s="212" t="s">
        <v>1</v>
      </c>
      <c r="F188" s="213" t="s">
        <v>218</v>
      </c>
      <c r="G188" s="14"/>
      <c r="H188" s="214">
        <v>946.48</v>
      </c>
      <c r="I188" s="215"/>
      <c r="J188" s="14"/>
      <c r="K188" s="14"/>
      <c r="L188" s="211"/>
      <c r="M188" s="216"/>
      <c r="N188" s="217"/>
      <c r="O188" s="217"/>
      <c r="P188" s="217"/>
      <c r="Q188" s="217"/>
      <c r="R188" s="217"/>
      <c r="S188" s="217"/>
      <c r="T188" s="21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12" t="s">
        <v>148</v>
      </c>
      <c r="AU188" s="212" t="s">
        <v>88</v>
      </c>
      <c r="AV188" s="14" t="s">
        <v>88</v>
      </c>
      <c r="AW188" s="14" t="s">
        <v>32</v>
      </c>
      <c r="AX188" s="14" t="s">
        <v>78</v>
      </c>
      <c r="AY188" s="212" t="s">
        <v>136</v>
      </c>
    </row>
    <row r="189" spans="1:51" s="13" customFormat="1" ht="12">
      <c r="A189" s="13"/>
      <c r="B189" s="204"/>
      <c r="C189" s="13"/>
      <c r="D189" s="200" t="s">
        <v>148</v>
      </c>
      <c r="E189" s="205" t="s">
        <v>1</v>
      </c>
      <c r="F189" s="206" t="s">
        <v>219</v>
      </c>
      <c r="G189" s="13"/>
      <c r="H189" s="205" t="s">
        <v>1</v>
      </c>
      <c r="I189" s="207"/>
      <c r="J189" s="13"/>
      <c r="K189" s="13"/>
      <c r="L189" s="204"/>
      <c r="M189" s="208"/>
      <c r="N189" s="209"/>
      <c r="O189" s="209"/>
      <c r="P189" s="209"/>
      <c r="Q189" s="209"/>
      <c r="R189" s="209"/>
      <c r="S189" s="209"/>
      <c r="T189" s="21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05" t="s">
        <v>148</v>
      </c>
      <c r="AU189" s="205" t="s">
        <v>88</v>
      </c>
      <c r="AV189" s="13" t="s">
        <v>86</v>
      </c>
      <c r="AW189" s="13" t="s">
        <v>32</v>
      </c>
      <c r="AX189" s="13" t="s">
        <v>78</v>
      </c>
      <c r="AY189" s="205" t="s">
        <v>136</v>
      </c>
    </row>
    <row r="190" spans="1:51" s="14" customFormat="1" ht="12">
      <c r="A190" s="14"/>
      <c r="B190" s="211"/>
      <c r="C190" s="14"/>
      <c r="D190" s="200" t="s">
        <v>148</v>
      </c>
      <c r="E190" s="212" t="s">
        <v>1</v>
      </c>
      <c r="F190" s="213" t="s">
        <v>220</v>
      </c>
      <c r="G190" s="14"/>
      <c r="H190" s="214">
        <v>3.57</v>
      </c>
      <c r="I190" s="215"/>
      <c r="J190" s="14"/>
      <c r="K190" s="14"/>
      <c r="L190" s="211"/>
      <c r="M190" s="216"/>
      <c r="N190" s="217"/>
      <c r="O190" s="217"/>
      <c r="P190" s="217"/>
      <c r="Q190" s="217"/>
      <c r="R190" s="217"/>
      <c r="S190" s="217"/>
      <c r="T190" s="21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12" t="s">
        <v>148</v>
      </c>
      <c r="AU190" s="212" t="s">
        <v>88</v>
      </c>
      <c r="AV190" s="14" t="s">
        <v>88</v>
      </c>
      <c r="AW190" s="14" t="s">
        <v>32</v>
      </c>
      <c r="AX190" s="14" t="s">
        <v>78</v>
      </c>
      <c r="AY190" s="212" t="s">
        <v>136</v>
      </c>
    </row>
    <row r="191" spans="1:51" s="15" customFormat="1" ht="12">
      <c r="A191" s="15"/>
      <c r="B191" s="219"/>
      <c r="C191" s="15"/>
      <c r="D191" s="200" t="s">
        <v>148</v>
      </c>
      <c r="E191" s="220" t="s">
        <v>1</v>
      </c>
      <c r="F191" s="221" t="s">
        <v>151</v>
      </c>
      <c r="G191" s="15"/>
      <c r="H191" s="222">
        <v>2051.4</v>
      </c>
      <c r="I191" s="223"/>
      <c r="J191" s="15"/>
      <c r="K191" s="15"/>
      <c r="L191" s="219"/>
      <c r="M191" s="224"/>
      <c r="N191" s="225"/>
      <c r="O191" s="225"/>
      <c r="P191" s="225"/>
      <c r="Q191" s="225"/>
      <c r="R191" s="225"/>
      <c r="S191" s="225"/>
      <c r="T191" s="226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20" t="s">
        <v>148</v>
      </c>
      <c r="AU191" s="220" t="s">
        <v>88</v>
      </c>
      <c r="AV191" s="15" t="s">
        <v>144</v>
      </c>
      <c r="AW191" s="15" t="s">
        <v>32</v>
      </c>
      <c r="AX191" s="15" t="s">
        <v>86</v>
      </c>
      <c r="AY191" s="220" t="s">
        <v>136</v>
      </c>
    </row>
    <row r="192" spans="1:65" s="2" customFormat="1" ht="21.75" customHeight="1">
      <c r="A192" s="37"/>
      <c r="B192" s="187"/>
      <c r="C192" s="188" t="s">
        <v>137</v>
      </c>
      <c r="D192" s="188" t="s">
        <v>139</v>
      </c>
      <c r="E192" s="189" t="s">
        <v>221</v>
      </c>
      <c r="F192" s="190" t="s">
        <v>222</v>
      </c>
      <c r="G192" s="191" t="s">
        <v>211</v>
      </c>
      <c r="H192" s="192">
        <v>38976.51</v>
      </c>
      <c r="I192" s="193"/>
      <c r="J192" s="192">
        <f>ROUND(I192*H192,2)</f>
        <v>0</v>
      </c>
      <c r="K192" s="190" t="s">
        <v>143</v>
      </c>
      <c r="L192" s="38"/>
      <c r="M192" s="194" t="s">
        <v>1</v>
      </c>
      <c r="N192" s="195" t="s">
        <v>43</v>
      </c>
      <c r="O192" s="76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8" t="s">
        <v>144</v>
      </c>
      <c r="AT192" s="198" t="s">
        <v>139</v>
      </c>
      <c r="AU192" s="198" t="s">
        <v>88</v>
      </c>
      <c r="AY192" s="18" t="s">
        <v>136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8" t="s">
        <v>86</v>
      </c>
      <c r="BK192" s="199">
        <f>ROUND(I192*H192,2)</f>
        <v>0</v>
      </c>
      <c r="BL192" s="18" t="s">
        <v>144</v>
      </c>
      <c r="BM192" s="198" t="s">
        <v>223</v>
      </c>
    </row>
    <row r="193" spans="1:47" s="2" customFormat="1" ht="12">
      <c r="A193" s="37"/>
      <c r="B193" s="38"/>
      <c r="C193" s="37"/>
      <c r="D193" s="200" t="s">
        <v>146</v>
      </c>
      <c r="E193" s="37"/>
      <c r="F193" s="201" t="s">
        <v>224</v>
      </c>
      <c r="G193" s="37"/>
      <c r="H193" s="37"/>
      <c r="I193" s="123"/>
      <c r="J193" s="37"/>
      <c r="K193" s="37"/>
      <c r="L193" s="38"/>
      <c r="M193" s="202"/>
      <c r="N193" s="203"/>
      <c r="O193" s="76"/>
      <c r="P193" s="76"/>
      <c r="Q193" s="76"/>
      <c r="R193" s="76"/>
      <c r="S193" s="76"/>
      <c r="T193" s="7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8" t="s">
        <v>146</v>
      </c>
      <c r="AU193" s="18" t="s">
        <v>88</v>
      </c>
    </row>
    <row r="194" spans="1:51" s="13" customFormat="1" ht="12">
      <c r="A194" s="13"/>
      <c r="B194" s="204"/>
      <c r="C194" s="13"/>
      <c r="D194" s="200" t="s">
        <v>148</v>
      </c>
      <c r="E194" s="205" t="s">
        <v>1</v>
      </c>
      <c r="F194" s="206" t="s">
        <v>214</v>
      </c>
      <c r="G194" s="13"/>
      <c r="H194" s="205" t="s">
        <v>1</v>
      </c>
      <c r="I194" s="207"/>
      <c r="J194" s="13"/>
      <c r="K194" s="13"/>
      <c r="L194" s="204"/>
      <c r="M194" s="208"/>
      <c r="N194" s="209"/>
      <c r="O194" s="209"/>
      <c r="P194" s="209"/>
      <c r="Q194" s="209"/>
      <c r="R194" s="209"/>
      <c r="S194" s="209"/>
      <c r="T194" s="21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5" t="s">
        <v>148</v>
      </c>
      <c r="AU194" s="205" t="s">
        <v>88</v>
      </c>
      <c r="AV194" s="13" t="s">
        <v>86</v>
      </c>
      <c r="AW194" s="13" t="s">
        <v>32</v>
      </c>
      <c r="AX194" s="13" t="s">
        <v>78</v>
      </c>
      <c r="AY194" s="205" t="s">
        <v>136</v>
      </c>
    </row>
    <row r="195" spans="1:51" s="13" customFormat="1" ht="12">
      <c r="A195" s="13"/>
      <c r="B195" s="204"/>
      <c r="C195" s="13"/>
      <c r="D195" s="200" t="s">
        <v>148</v>
      </c>
      <c r="E195" s="205" t="s">
        <v>1</v>
      </c>
      <c r="F195" s="206" t="s">
        <v>215</v>
      </c>
      <c r="G195" s="13"/>
      <c r="H195" s="205" t="s">
        <v>1</v>
      </c>
      <c r="I195" s="207"/>
      <c r="J195" s="13"/>
      <c r="K195" s="13"/>
      <c r="L195" s="204"/>
      <c r="M195" s="208"/>
      <c r="N195" s="209"/>
      <c r="O195" s="209"/>
      <c r="P195" s="209"/>
      <c r="Q195" s="209"/>
      <c r="R195" s="209"/>
      <c r="S195" s="209"/>
      <c r="T195" s="21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05" t="s">
        <v>148</v>
      </c>
      <c r="AU195" s="205" t="s">
        <v>88</v>
      </c>
      <c r="AV195" s="13" t="s">
        <v>86</v>
      </c>
      <c r="AW195" s="13" t="s">
        <v>32</v>
      </c>
      <c r="AX195" s="13" t="s">
        <v>78</v>
      </c>
      <c r="AY195" s="205" t="s">
        <v>136</v>
      </c>
    </row>
    <row r="196" spans="1:51" s="14" customFormat="1" ht="12">
      <c r="A196" s="14"/>
      <c r="B196" s="211"/>
      <c r="C196" s="14"/>
      <c r="D196" s="200" t="s">
        <v>148</v>
      </c>
      <c r="E196" s="212" t="s">
        <v>1</v>
      </c>
      <c r="F196" s="213" t="s">
        <v>225</v>
      </c>
      <c r="G196" s="14"/>
      <c r="H196" s="214">
        <v>20925.71</v>
      </c>
      <c r="I196" s="215"/>
      <c r="J196" s="14"/>
      <c r="K196" s="14"/>
      <c r="L196" s="211"/>
      <c r="M196" s="216"/>
      <c r="N196" s="217"/>
      <c r="O196" s="217"/>
      <c r="P196" s="217"/>
      <c r="Q196" s="217"/>
      <c r="R196" s="217"/>
      <c r="S196" s="217"/>
      <c r="T196" s="21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12" t="s">
        <v>148</v>
      </c>
      <c r="AU196" s="212" t="s">
        <v>88</v>
      </c>
      <c r="AV196" s="14" t="s">
        <v>88</v>
      </c>
      <c r="AW196" s="14" t="s">
        <v>32</v>
      </c>
      <c r="AX196" s="14" t="s">
        <v>78</v>
      </c>
      <c r="AY196" s="212" t="s">
        <v>136</v>
      </c>
    </row>
    <row r="197" spans="1:51" s="13" customFormat="1" ht="12">
      <c r="A197" s="13"/>
      <c r="B197" s="204"/>
      <c r="C197" s="13"/>
      <c r="D197" s="200" t="s">
        <v>148</v>
      </c>
      <c r="E197" s="205" t="s">
        <v>1</v>
      </c>
      <c r="F197" s="206" t="s">
        <v>217</v>
      </c>
      <c r="G197" s="13"/>
      <c r="H197" s="205" t="s">
        <v>1</v>
      </c>
      <c r="I197" s="207"/>
      <c r="J197" s="13"/>
      <c r="K197" s="13"/>
      <c r="L197" s="204"/>
      <c r="M197" s="208"/>
      <c r="N197" s="209"/>
      <c r="O197" s="209"/>
      <c r="P197" s="209"/>
      <c r="Q197" s="209"/>
      <c r="R197" s="209"/>
      <c r="S197" s="209"/>
      <c r="T197" s="21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05" t="s">
        <v>148</v>
      </c>
      <c r="AU197" s="205" t="s">
        <v>88</v>
      </c>
      <c r="AV197" s="13" t="s">
        <v>86</v>
      </c>
      <c r="AW197" s="13" t="s">
        <v>32</v>
      </c>
      <c r="AX197" s="13" t="s">
        <v>78</v>
      </c>
      <c r="AY197" s="205" t="s">
        <v>136</v>
      </c>
    </row>
    <row r="198" spans="1:51" s="14" customFormat="1" ht="12">
      <c r="A198" s="14"/>
      <c r="B198" s="211"/>
      <c r="C198" s="14"/>
      <c r="D198" s="200" t="s">
        <v>148</v>
      </c>
      <c r="E198" s="212" t="s">
        <v>1</v>
      </c>
      <c r="F198" s="213" t="s">
        <v>226</v>
      </c>
      <c r="G198" s="14"/>
      <c r="H198" s="214">
        <v>17983.03</v>
      </c>
      <c r="I198" s="215"/>
      <c r="J198" s="14"/>
      <c r="K198" s="14"/>
      <c r="L198" s="211"/>
      <c r="M198" s="216"/>
      <c r="N198" s="217"/>
      <c r="O198" s="217"/>
      <c r="P198" s="217"/>
      <c r="Q198" s="217"/>
      <c r="R198" s="217"/>
      <c r="S198" s="217"/>
      <c r="T198" s="21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12" t="s">
        <v>148</v>
      </c>
      <c r="AU198" s="212" t="s">
        <v>88</v>
      </c>
      <c r="AV198" s="14" t="s">
        <v>88</v>
      </c>
      <c r="AW198" s="14" t="s">
        <v>32</v>
      </c>
      <c r="AX198" s="14" t="s">
        <v>78</v>
      </c>
      <c r="AY198" s="212" t="s">
        <v>136</v>
      </c>
    </row>
    <row r="199" spans="1:51" s="13" customFormat="1" ht="12">
      <c r="A199" s="13"/>
      <c r="B199" s="204"/>
      <c r="C199" s="13"/>
      <c r="D199" s="200" t="s">
        <v>148</v>
      </c>
      <c r="E199" s="205" t="s">
        <v>1</v>
      </c>
      <c r="F199" s="206" t="s">
        <v>219</v>
      </c>
      <c r="G199" s="13"/>
      <c r="H199" s="205" t="s">
        <v>1</v>
      </c>
      <c r="I199" s="207"/>
      <c r="J199" s="13"/>
      <c r="K199" s="13"/>
      <c r="L199" s="204"/>
      <c r="M199" s="208"/>
      <c r="N199" s="209"/>
      <c r="O199" s="209"/>
      <c r="P199" s="209"/>
      <c r="Q199" s="209"/>
      <c r="R199" s="209"/>
      <c r="S199" s="209"/>
      <c r="T199" s="21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05" t="s">
        <v>148</v>
      </c>
      <c r="AU199" s="205" t="s">
        <v>88</v>
      </c>
      <c r="AV199" s="13" t="s">
        <v>86</v>
      </c>
      <c r="AW199" s="13" t="s">
        <v>32</v>
      </c>
      <c r="AX199" s="13" t="s">
        <v>78</v>
      </c>
      <c r="AY199" s="205" t="s">
        <v>136</v>
      </c>
    </row>
    <row r="200" spans="1:51" s="14" customFormat="1" ht="12">
      <c r="A200" s="14"/>
      <c r="B200" s="211"/>
      <c r="C200" s="14"/>
      <c r="D200" s="200" t="s">
        <v>148</v>
      </c>
      <c r="E200" s="212" t="s">
        <v>1</v>
      </c>
      <c r="F200" s="213" t="s">
        <v>227</v>
      </c>
      <c r="G200" s="14"/>
      <c r="H200" s="214">
        <v>67.77</v>
      </c>
      <c r="I200" s="215"/>
      <c r="J200" s="14"/>
      <c r="K200" s="14"/>
      <c r="L200" s="211"/>
      <c r="M200" s="216"/>
      <c r="N200" s="217"/>
      <c r="O200" s="217"/>
      <c r="P200" s="217"/>
      <c r="Q200" s="217"/>
      <c r="R200" s="217"/>
      <c r="S200" s="217"/>
      <c r="T200" s="21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12" t="s">
        <v>148</v>
      </c>
      <c r="AU200" s="212" t="s">
        <v>88</v>
      </c>
      <c r="AV200" s="14" t="s">
        <v>88</v>
      </c>
      <c r="AW200" s="14" t="s">
        <v>32</v>
      </c>
      <c r="AX200" s="14" t="s">
        <v>78</v>
      </c>
      <c r="AY200" s="212" t="s">
        <v>136</v>
      </c>
    </row>
    <row r="201" spans="1:51" s="15" customFormat="1" ht="12">
      <c r="A201" s="15"/>
      <c r="B201" s="219"/>
      <c r="C201" s="15"/>
      <c r="D201" s="200" t="s">
        <v>148</v>
      </c>
      <c r="E201" s="220" t="s">
        <v>1</v>
      </c>
      <c r="F201" s="221" t="s">
        <v>151</v>
      </c>
      <c r="G201" s="15"/>
      <c r="H201" s="222">
        <v>38976.509999999995</v>
      </c>
      <c r="I201" s="223"/>
      <c r="J201" s="15"/>
      <c r="K201" s="15"/>
      <c r="L201" s="219"/>
      <c r="M201" s="224"/>
      <c r="N201" s="225"/>
      <c r="O201" s="225"/>
      <c r="P201" s="225"/>
      <c r="Q201" s="225"/>
      <c r="R201" s="225"/>
      <c r="S201" s="225"/>
      <c r="T201" s="22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20" t="s">
        <v>148</v>
      </c>
      <c r="AU201" s="220" t="s">
        <v>88</v>
      </c>
      <c r="AV201" s="15" t="s">
        <v>144</v>
      </c>
      <c r="AW201" s="15" t="s">
        <v>32</v>
      </c>
      <c r="AX201" s="15" t="s">
        <v>86</v>
      </c>
      <c r="AY201" s="220" t="s">
        <v>136</v>
      </c>
    </row>
    <row r="202" spans="1:65" s="2" customFormat="1" ht="21.75" customHeight="1">
      <c r="A202" s="37"/>
      <c r="B202" s="187"/>
      <c r="C202" s="188" t="s">
        <v>228</v>
      </c>
      <c r="D202" s="188" t="s">
        <v>139</v>
      </c>
      <c r="E202" s="189" t="s">
        <v>229</v>
      </c>
      <c r="F202" s="190" t="s">
        <v>230</v>
      </c>
      <c r="G202" s="191" t="s">
        <v>211</v>
      </c>
      <c r="H202" s="192">
        <v>2051.4</v>
      </c>
      <c r="I202" s="193"/>
      <c r="J202" s="192">
        <f>ROUND(I202*H202,2)</f>
        <v>0</v>
      </c>
      <c r="K202" s="190" t="s">
        <v>143</v>
      </c>
      <c r="L202" s="38"/>
      <c r="M202" s="194" t="s">
        <v>1</v>
      </c>
      <c r="N202" s="195" t="s">
        <v>43</v>
      </c>
      <c r="O202" s="76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8" t="s">
        <v>144</v>
      </c>
      <c r="AT202" s="198" t="s">
        <v>139</v>
      </c>
      <c r="AU202" s="198" t="s">
        <v>88</v>
      </c>
      <c r="AY202" s="18" t="s">
        <v>136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86</v>
      </c>
      <c r="BK202" s="199">
        <f>ROUND(I202*H202,2)</f>
        <v>0</v>
      </c>
      <c r="BL202" s="18" t="s">
        <v>144</v>
      </c>
      <c r="BM202" s="198" t="s">
        <v>231</v>
      </c>
    </row>
    <row r="203" spans="1:47" s="2" customFormat="1" ht="12">
      <c r="A203" s="37"/>
      <c r="B203" s="38"/>
      <c r="C203" s="37"/>
      <c r="D203" s="200" t="s">
        <v>146</v>
      </c>
      <c r="E203" s="37"/>
      <c r="F203" s="201" t="s">
        <v>232</v>
      </c>
      <c r="G203" s="37"/>
      <c r="H203" s="37"/>
      <c r="I203" s="123"/>
      <c r="J203" s="37"/>
      <c r="K203" s="37"/>
      <c r="L203" s="38"/>
      <c r="M203" s="202"/>
      <c r="N203" s="203"/>
      <c r="O203" s="76"/>
      <c r="P203" s="76"/>
      <c r="Q203" s="76"/>
      <c r="R203" s="76"/>
      <c r="S203" s="76"/>
      <c r="T203" s="7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8" t="s">
        <v>146</v>
      </c>
      <c r="AU203" s="18" t="s">
        <v>88</v>
      </c>
    </row>
    <row r="204" spans="1:51" s="13" customFormat="1" ht="12">
      <c r="A204" s="13"/>
      <c r="B204" s="204"/>
      <c r="C204" s="13"/>
      <c r="D204" s="200" t="s">
        <v>148</v>
      </c>
      <c r="E204" s="205" t="s">
        <v>1</v>
      </c>
      <c r="F204" s="206" t="s">
        <v>214</v>
      </c>
      <c r="G204" s="13"/>
      <c r="H204" s="205" t="s">
        <v>1</v>
      </c>
      <c r="I204" s="207"/>
      <c r="J204" s="13"/>
      <c r="K204" s="13"/>
      <c r="L204" s="204"/>
      <c r="M204" s="208"/>
      <c r="N204" s="209"/>
      <c r="O204" s="209"/>
      <c r="P204" s="209"/>
      <c r="Q204" s="209"/>
      <c r="R204" s="209"/>
      <c r="S204" s="209"/>
      <c r="T204" s="21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05" t="s">
        <v>148</v>
      </c>
      <c r="AU204" s="205" t="s">
        <v>88</v>
      </c>
      <c r="AV204" s="13" t="s">
        <v>86</v>
      </c>
      <c r="AW204" s="13" t="s">
        <v>32</v>
      </c>
      <c r="AX204" s="13" t="s">
        <v>78</v>
      </c>
      <c r="AY204" s="205" t="s">
        <v>136</v>
      </c>
    </row>
    <row r="205" spans="1:51" s="13" customFormat="1" ht="12">
      <c r="A205" s="13"/>
      <c r="B205" s="204"/>
      <c r="C205" s="13"/>
      <c r="D205" s="200" t="s">
        <v>148</v>
      </c>
      <c r="E205" s="205" t="s">
        <v>1</v>
      </c>
      <c r="F205" s="206" t="s">
        <v>215</v>
      </c>
      <c r="G205" s="13"/>
      <c r="H205" s="205" t="s">
        <v>1</v>
      </c>
      <c r="I205" s="207"/>
      <c r="J205" s="13"/>
      <c r="K205" s="13"/>
      <c r="L205" s="204"/>
      <c r="M205" s="208"/>
      <c r="N205" s="209"/>
      <c r="O205" s="209"/>
      <c r="P205" s="209"/>
      <c r="Q205" s="209"/>
      <c r="R205" s="209"/>
      <c r="S205" s="209"/>
      <c r="T205" s="21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5" t="s">
        <v>148</v>
      </c>
      <c r="AU205" s="205" t="s">
        <v>88</v>
      </c>
      <c r="AV205" s="13" t="s">
        <v>86</v>
      </c>
      <c r="AW205" s="13" t="s">
        <v>32</v>
      </c>
      <c r="AX205" s="13" t="s">
        <v>78</v>
      </c>
      <c r="AY205" s="205" t="s">
        <v>136</v>
      </c>
    </row>
    <row r="206" spans="1:51" s="14" customFormat="1" ht="12">
      <c r="A206" s="14"/>
      <c r="B206" s="211"/>
      <c r="C206" s="14"/>
      <c r="D206" s="200" t="s">
        <v>148</v>
      </c>
      <c r="E206" s="212" t="s">
        <v>1</v>
      </c>
      <c r="F206" s="213" t="s">
        <v>216</v>
      </c>
      <c r="G206" s="14"/>
      <c r="H206" s="214">
        <v>1101.35</v>
      </c>
      <c r="I206" s="215"/>
      <c r="J206" s="14"/>
      <c r="K206" s="14"/>
      <c r="L206" s="211"/>
      <c r="M206" s="216"/>
      <c r="N206" s="217"/>
      <c r="O206" s="217"/>
      <c r="P206" s="217"/>
      <c r="Q206" s="217"/>
      <c r="R206" s="217"/>
      <c r="S206" s="217"/>
      <c r="T206" s="21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12" t="s">
        <v>148</v>
      </c>
      <c r="AU206" s="212" t="s">
        <v>88</v>
      </c>
      <c r="AV206" s="14" t="s">
        <v>88</v>
      </c>
      <c r="AW206" s="14" t="s">
        <v>32</v>
      </c>
      <c r="AX206" s="14" t="s">
        <v>78</v>
      </c>
      <c r="AY206" s="212" t="s">
        <v>136</v>
      </c>
    </row>
    <row r="207" spans="1:51" s="13" customFormat="1" ht="12">
      <c r="A207" s="13"/>
      <c r="B207" s="204"/>
      <c r="C207" s="13"/>
      <c r="D207" s="200" t="s">
        <v>148</v>
      </c>
      <c r="E207" s="205" t="s">
        <v>1</v>
      </c>
      <c r="F207" s="206" t="s">
        <v>217</v>
      </c>
      <c r="G207" s="13"/>
      <c r="H207" s="205" t="s">
        <v>1</v>
      </c>
      <c r="I207" s="207"/>
      <c r="J207" s="13"/>
      <c r="K207" s="13"/>
      <c r="L207" s="204"/>
      <c r="M207" s="208"/>
      <c r="N207" s="209"/>
      <c r="O207" s="209"/>
      <c r="P207" s="209"/>
      <c r="Q207" s="209"/>
      <c r="R207" s="209"/>
      <c r="S207" s="209"/>
      <c r="T207" s="21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05" t="s">
        <v>148</v>
      </c>
      <c r="AU207" s="205" t="s">
        <v>88</v>
      </c>
      <c r="AV207" s="13" t="s">
        <v>86</v>
      </c>
      <c r="AW207" s="13" t="s">
        <v>32</v>
      </c>
      <c r="AX207" s="13" t="s">
        <v>78</v>
      </c>
      <c r="AY207" s="205" t="s">
        <v>136</v>
      </c>
    </row>
    <row r="208" spans="1:51" s="14" customFormat="1" ht="12">
      <c r="A208" s="14"/>
      <c r="B208" s="211"/>
      <c r="C208" s="14"/>
      <c r="D208" s="200" t="s">
        <v>148</v>
      </c>
      <c r="E208" s="212" t="s">
        <v>1</v>
      </c>
      <c r="F208" s="213" t="s">
        <v>218</v>
      </c>
      <c r="G208" s="14"/>
      <c r="H208" s="214">
        <v>946.48</v>
      </c>
      <c r="I208" s="215"/>
      <c r="J208" s="14"/>
      <c r="K208" s="14"/>
      <c r="L208" s="211"/>
      <c r="M208" s="216"/>
      <c r="N208" s="217"/>
      <c r="O208" s="217"/>
      <c r="P208" s="217"/>
      <c r="Q208" s="217"/>
      <c r="R208" s="217"/>
      <c r="S208" s="217"/>
      <c r="T208" s="21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12" t="s">
        <v>148</v>
      </c>
      <c r="AU208" s="212" t="s">
        <v>88</v>
      </c>
      <c r="AV208" s="14" t="s">
        <v>88</v>
      </c>
      <c r="AW208" s="14" t="s">
        <v>32</v>
      </c>
      <c r="AX208" s="14" t="s">
        <v>78</v>
      </c>
      <c r="AY208" s="212" t="s">
        <v>136</v>
      </c>
    </row>
    <row r="209" spans="1:51" s="13" customFormat="1" ht="12">
      <c r="A209" s="13"/>
      <c r="B209" s="204"/>
      <c r="C209" s="13"/>
      <c r="D209" s="200" t="s">
        <v>148</v>
      </c>
      <c r="E209" s="205" t="s">
        <v>1</v>
      </c>
      <c r="F209" s="206" t="s">
        <v>219</v>
      </c>
      <c r="G209" s="13"/>
      <c r="H209" s="205" t="s">
        <v>1</v>
      </c>
      <c r="I209" s="207"/>
      <c r="J209" s="13"/>
      <c r="K209" s="13"/>
      <c r="L209" s="204"/>
      <c r="M209" s="208"/>
      <c r="N209" s="209"/>
      <c r="O209" s="209"/>
      <c r="P209" s="209"/>
      <c r="Q209" s="209"/>
      <c r="R209" s="209"/>
      <c r="S209" s="209"/>
      <c r="T209" s="21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05" t="s">
        <v>148</v>
      </c>
      <c r="AU209" s="205" t="s">
        <v>88</v>
      </c>
      <c r="AV209" s="13" t="s">
        <v>86</v>
      </c>
      <c r="AW209" s="13" t="s">
        <v>32</v>
      </c>
      <c r="AX209" s="13" t="s">
        <v>78</v>
      </c>
      <c r="AY209" s="205" t="s">
        <v>136</v>
      </c>
    </row>
    <row r="210" spans="1:51" s="14" customFormat="1" ht="12">
      <c r="A210" s="14"/>
      <c r="B210" s="211"/>
      <c r="C210" s="14"/>
      <c r="D210" s="200" t="s">
        <v>148</v>
      </c>
      <c r="E210" s="212" t="s">
        <v>1</v>
      </c>
      <c r="F210" s="213" t="s">
        <v>220</v>
      </c>
      <c r="G210" s="14"/>
      <c r="H210" s="214">
        <v>3.57</v>
      </c>
      <c r="I210" s="215"/>
      <c r="J210" s="14"/>
      <c r="K210" s="14"/>
      <c r="L210" s="211"/>
      <c r="M210" s="216"/>
      <c r="N210" s="217"/>
      <c r="O210" s="217"/>
      <c r="P210" s="217"/>
      <c r="Q210" s="217"/>
      <c r="R210" s="217"/>
      <c r="S210" s="217"/>
      <c r="T210" s="21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12" t="s">
        <v>148</v>
      </c>
      <c r="AU210" s="212" t="s">
        <v>88</v>
      </c>
      <c r="AV210" s="14" t="s">
        <v>88</v>
      </c>
      <c r="AW210" s="14" t="s">
        <v>32</v>
      </c>
      <c r="AX210" s="14" t="s">
        <v>78</v>
      </c>
      <c r="AY210" s="212" t="s">
        <v>136</v>
      </c>
    </row>
    <row r="211" spans="1:51" s="15" customFormat="1" ht="12">
      <c r="A211" s="15"/>
      <c r="B211" s="219"/>
      <c r="C211" s="15"/>
      <c r="D211" s="200" t="s">
        <v>148</v>
      </c>
      <c r="E211" s="220" t="s">
        <v>1</v>
      </c>
      <c r="F211" s="221" t="s">
        <v>151</v>
      </c>
      <c r="G211" s="15"/>
      <c r="H211" s="222">
        <v>2051.4</v>
      </c>
      <c r="I211" s="223"/>
      <c r="J211" s="15"/>
      <c r="K211" s="15"/>
      <c r="L211" s="219"/>
      <c r="M211" s="224"/>
      <c r="N211" s="225"/>
      <c r="O211" s="225"/>
      <c r="P211" s="225"/>
      <c r="Q211" s="225"/>
      <c r="R211" s="225"/>
      <c r="S211" s="225"/>
      <c r="T211" s="22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20" t="s">
        <v>148</v>
      </c>
      <c r="AU211" s="220" t="s">
        <v>88</v>
      </c>
      <c r="AV211" s="15" t="s">
        <v>144</v>
      </c>
      <c r="AW211" s="15" t="s">
        <v>32</v>
      </c>
      <c r="AX211" s="15" t="s">
        <v>86</v>
      </c>
      <c r="AY211" s="220" t="s">
        <v>136</v>
      </c>
    </row>
    <row r="212" spans="1:65" s="2" customFormat="1" ht="21.75" customHeight="1">
      <c r="A212" s="37"/>
      <c r="B212" s="187"/>
      <c r="C212" s="188" t="s">
        <v>233</v>
      </c>
      <c r="D212" s="188" t="s">
        <v>139</v>
      </c>
      <c r="E212" s="189" t="s">
        <v>234</v>
      </c>
      <c r="F212" s="190" t="s">
        <v>235</v>
      </c>
      <c r="G212" s="191" t="s">
        <v>211</v>
      </c>
      <c r="H212" s="192">
        <v>3.57</v>
      </c>
      <c r="I212" s="193"/>
      <c r="J212" s="192">
        <f>ROUND(I212*H212,2)</f>
        <v>0</v>
      </c>
      <c r="K212" s="190" t="s">
        <v>143</v>
      </c>
      <c r="L212" s="38"/>
      <c r="M212" s="194" t="s">
        <v>1</v>
      </c>
      <c r="N212" s="195" t="s">
        <v>43</v>
      </c>
      <c r="O212" s="76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8" t="s">
        <v>144</v>
      </c>
      <c r="AT212" s="198" t="s">
        <v>139</v>
      </c>
      <c r="AU212" s="198" t="s">
        <v>88</v>
      </c>
      <c r="AY212" s="18" t="s">
        <v>136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8" t="s">
        <v>86</v>
      </c>
      <c r="BK212" s="199">
        <f>ROUND(I212*H212,2)</f>
        <v>0</v>
      </c>
      <c r="BL212" s="18" t="s">
        <v>144</v>
      </c>
      <c r="BM212" s="198" t="s">
        <v>236</v>
      </c>
    </row>
    <row r="213" spans="1:47" s="2" customFormat="1" ht="12">
      <c r="A213" s="37"/>
      <c r="B213" s="38"/>
      <c r="C213" s="37"/>
      <c r="D213" s="200" t="s">
        <v>146</v>
      </c>
      <c r="E213" s="37"/>
      <c r="F213" s="201" t="s">
        <v>237</v>
      </c>
      <c r="G213" s="37"/>
      <c r="H213" s="37"/>
      <c r="I213" s="123"/>
      <c r="J213" s="37"/>
      <c r="K213" s="37"/>
      <c r="L213" s="38"/>
      <c r="M213" s="202"/>
      <c r="N213" s="203"/>
      <c r="O213" s="76"/>
      <c r="P213" s="76"/>
      <c r="Q213" s="76"/>
      <c r="R213" s="76"/>
      <c r="S213" s="76"/>
      <c r="T213" s="7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8" t="s">
        <v>146</v>
      </c>
      <c r="AU213" s="18" t="s">
        <v>88</v>
      </c>
    </row>
    <row r="214" spans="1:51" s="13" customFormat="1" ht="12">
      <c r="A214" s="13"/>
      <c r="B214" s="204"/>
      <c r="C214" s="13"/>
      <c r="D214" s="200" t="s">
        <v>148</v>
      </c>
      <c r="E214" s="205" t="s">
        <v>1</v>
      </c>
      <c r="F214" s="206" t="s">
        <v>214</v>
      </c>
      <c r="G214" s="13"/>
      <c r="H214" s="205" t="s">
        <v>1</v>
      </c>
      <c r="I214" s="207"/>
      <c r="J214" s="13"/>
      <c r="K214" s="13"/>
      <c r="L214" s="204"/>
      <c r="M214" s="208"/>
      <c r="N214" s="209"/>
      <c r="O214" s="209"/>
      <c r="P214" s="209"/>
      <c r="Q214" s="209"/>
      <c r="R214" s="209"/>
      <c r="S214" s="209"/>
      <c r="T214" s="21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05" t="s">
        <v>148</v>
      </c>
      <c r="AU214" s="205" t="s">
        <v>88</v>
      </c>
      <c r="AV214" s="13" t="s">
        <v>86</v>
      </c>
      <c r="AW214" s="13" t="s">
        <v>32</v>
      </c>
      <c r="AX214" s="13" t="s">
        <v>78</v>
      </c>
      <c r="AY214" s="205" t="s">
        <v>136</v>
      </c>
    </row>
    <row r="215" spans="1:51" s="13" customFormat="1" ht="12">
      <c r="A215" s="13"/>
      <c r="B215" s="204"/>
      <c r="C215" s="13"/>
      <c r="D215" s="200" t="s">
        <v>148</v>
      </c>
      <c r="E215" s="205" t="s">
        <v>1</v>
      </c>
      <c r="F215" s="206" t="s">
        <v>219</v>
      </c>
      <c r="G215" s="13"/>
      <c r="H215" s="205" t="s">
        <v>1</v>
      </c>
      <c r="I215" s="207"/>
      <c r="J215" s="13"/>
      <c r="K215" s="13"/>
      <c r="L215" s="204"/>
      <c r="M215" s="208"/>
      <c r="N215" s="209"/>
      <c r="O215" s="209"/>
      <c r="P215" s="209"/>
      <c r="Q215" s="209"/>
      <c r="R215" s="209"/>
      <c r="S215" s="209"/>
      <c r="T215" s="21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05" t="s">
        <v>148</v>
      </c>
      <c r="AU215" s="205" t="s">
        <v>88</v>
      </c>
      <c r="AV215" s="13" t="s">
        <v>86</v>
      </c>
      <c r="AW215" s="13" t="s">
        <v>32</v>
      </c>
      <c r="AX215" s="13" t="s">
        <v>78</v>
      </c>
      <c r="AY215" s="205" t="s">
        <v>136</v>
      </c>
    </row>
    <row r="216" spans="1:51" s="14" customFormat="1" ht="12">
      <c r="A216" s="14"/>
      <c r="B216" s="211"/>
      <c r="C216" s="14"/>
      <c r="D216" s="200" t="s">
        <v>148</v>
      </c>
      <c r="E216" s="212" t="s">
        <v>1</v>
      </c>
      <c r="F216" s="213" t="s">
        <v>220</v>
      </c>
      <c r="G216" s="14"/>
      <c r="H216" s="214">
        <v>3.57</v>
      </c>
      <c r="I216" s="215"/>
      <c r="J216" s="14"/>
      <c r="K216" s="14"/>
      <c r="L216" s="211"/>
      <c r="M216" s="216"/>
      <c r="N216" s="217"/>
      <c r="O216" s="217"/>
      <c r="P216" s="217"/>
      <c r="Q216" s="217"/>
      <c r="R216" s="217"/>
      <c r="S216" s="217"/>
      <c r="T216" s="21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12" t="s">
        <v>148</v>
      </c>
      <c r="AU216" s="212" t="s">
        <v>88</v>
      </c>
      <c r="AV216" s="14" t="s">
        <v>88</v>
      </c>
      <c r="AW216" s="14" t="s">
        <v>32</v>
      </c>
      <c r="AX216" s="14" t="s">
        <v>78</v>
      </c>
      <c r="AY216" s="212" t="s">
        <v>136</v>
      </c>
    </row>
    <row r="217" spans="1:51" s="15" customFormat="1" ht="12">
      <c r="A217" s="15"/>
      <c r="B217" s="219"/>
      <c r="C217" s="15"/>
      <c r="D217" s="200" t="s">
        <v>148</v>
      </c>
      <c r="E217" s="220" t="s">
        <v>1</v>
      </c>
      <c r="F217" s="221" t="s">
        <v>151</v>
      </c>
      <c r="G217" s="15"/>
      <c r="H217" s="222">
        <v>3.57</v>
      </c>
      <c r="I217" s="223"/>
      <c r="J217" s="15"/>
      <c r="K217" s="15"/>
      <c r="L217" s="219"/>
      <c r="M217" s="224"/>
      <c r="N217" s="225"/>
      <c r="O217" s="225"/>
      <c r="P217" s="225"/>
      <c r="Q217" s="225"/>
      <c r="R217" s="225"/>
      <c r="S217" s="225"/>
      <c r="T217" s="226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20" t="s">
        <v>148</v>
      </c>
      <c r="AU217" s="220" t="s">
        <v>88</v>
      </c>
      <c r="AV217" s="15" t="s">
        <v>144</v>
      </c>
      <c r="AW217" s="15" t="s">
        <v>32</v>
      </c>
      <c r="AX217" s="15" t="s">
        <v>86</v>
      </c>
      <c r="AY217" s="220" t="s">
        <v>136</v>
      </c>
    </row>
    <row r="218" spans="1:65" s="2" customFormat="1" ht="21.75" customHeight="1">
      <c r="A218" s="37"/>
      <c r="B218" s="187"/>
      <c r="C218" s="188" t="s">
        <v>238</v>
      </c>
      <c r="D218" s="188" t="s">
        <v>139</v>
      </c>
      <c r="E218" s="189" t="s">
        <v>239</v>
      </c>
      <c r="F218" s="190" t="s">
        <v>240</v>
      </c>
      <c r="G218" s="191" t="s">
        <v>211</v>
      </c>
      <c r="H218" s="192">
        <v>1101.35</v>
      </c>
      <c r="I218" s="193"/>
      <c r="J218" s="192">
        <f>ROUND(I218*H218,2)</f>
        <v>0</v>
      </c>
      <c r="K218" s="190" t="s">
        <v>1</v>
      </c>
      <c r="L218" s="38"/>
      <c r="M218" s="194" t="s">
        <v>1</v>
      </c>
      <c r="N218" s="195" t="s">
        <v>43</v>
      </c>
      <c r="O218" s="76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8" t="s">
        <v>144</v>
      </c>
      <c r="AT218" s="198" t="s">
        <v>139</v>
      </c>
      <c r="AU218" s="198" t="s">
        <v>88</v>
      </c>
      <c r="AY218" s="18" t="s">
        <v>136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86</v>
      </c>
      <c r="BK218" s="199">
        <f>ROUND(I218*H218,2)</f>
        <v>0</v>
      </c>
      <c r="BL218" s="18" t="s">
        <v>144</v>
      </c>
      <c r="BM218" s="198" t="s">
        <v>241</v>
      </c>
    </row>
    <row r="219" spans="1:47" s="2" customFormat="1" ht="12">
      <c r="A219" s="37"/>
      <c r="B219" s="38"/>
      <c r="C219" s="37"/>
      <c r="D219" s="200" t="s">
        <v>146</v>
      </c>
      <c r="E219" s="37"/>
      <c r="F219" s="201" t="s">
        <v>240</v>
      </c>
      <c r="G219" s="37"/>
      <c r="H219" s="37"/>
      <c r="I219" s="123"/>
      <c r="J219" s="37"/>
      <c r="K219" s="37"/>
      <c r="L219" s="38"/>
      <c r="M219" s="202"/>
      <c r="N219" s="203"/>
      <c r="O219" s="76"/>
      <c r="P219" s="76"/>
      <c r="Q219" s="76"/>
      <c r="R219" s="76"/>
      <c r="S219" s="76"/>
      <c r="T219" s="7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8" t="s">
        <v>146</v>
      </c>
      <c r="AU219" s="18" t="s">
        <v>88</v>
      </c>
    </row>
    <row r="220" spans="1:51" s="13" customFormat="1" ht="12">
      <c r="A220" s="13"/>
      <c r="B220" s="204"/>
      <c r="C220" s="13"/>
      <c r="D220" s="200" t="s">
        <v>148</v>
      </c>
      <c r="E220" s="205" t="s">
        <v>1</v>
      </c>
      <c r="F220" s="206" t="s">
        <v>214</v>
      </c>
      <c r="G220" s="13"/>
      <c r="H220" s="205" t="s">
        <v>1</v>
      </c>
      <c r="I220" s="207"/>
      <c r="J220" s="13"/>
      <c r="K220" s="13"/>
      <c r="L220" s="204"/>
      <c r="M220" s="208"/>
      <c r="N220" s="209"/>
      <c r="O220" s="209"/>
      <c r="P220" s="209"/>
      <c r="Q220" s="209"/>
      <c r="R220" s="209"/>
      <c r="S220" s="209"/>
      <c r="T220" s="21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05" t="s">
        <v>148</v>
      </c>
      <c r="AU220" s="205" t="s">
        <v>88</v>
      </c>
      <c r="AV220" s="13" t="s">
        <v>86</v>
      </c>
      <c r="AW220" s="13" t="s">
        <v>32</v>
      </c>
      <c r="AX220" s="13" t="s">
        <v>78</v>
      </c>
      <c r="AY220" s="205" t="s">
        <v>136</v>
      </c>
    </row>
    <row r="221" spans="1:51" s="13" customFormat="1" ht="12">
      <c r="A221" s="13"/>
      <c r="B221" s="204"/>
      <c r="C221" s="13"/>
      <c r="D221" s="200" t="s">
        <v>148</v>
      </c>
      <c r="E221" s="205" t="s">
        <v>1</v>
      </c>
      <c r="F221" s="206" t="s">
        <v>215</v>
      </c>
      <c r="G221" s="13"/>
      <c r="H221" s="205" t="s">
        <v>1</v>
      </c>
      <c r="I221" s="207"/>
      <c r="J221" s="13"/>
      <c r="K221" s="13"/>
      <c r="L221" s="204"/>
      <c r="M221" s="208"/>
      <c r="N221" s="209"/>
      <c r="O221" s="209"/>
      <c r="P221" s="209"/>
      <c r="Q221" s="209"/>
      <c r="R221" s="209"/>
      <c r="S221" s="209"/>
      <c r="T221" s="21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5" t="s">
        <v>148</v>
      </c>
      <c r="AU221" s="205" t="s">
        <v>88</v>
      </c>
      <c r="AV221" s="13" t="s">
        <v>86</v>
      </c>
      <c r="AW221" s="13" t="s">
        <v>32</v>
      </c>
      <c r="AX221" s="13" t="s">
        <v>78</v>
      </c>
      <c r="AY221" s="205" t="s">
        <v>136</v>
      </c>
    </row>
    <row r="222" spans="1:51" s="14" customFormat="1" ht="12">
      <c r="A222" s="14"/>
      <c r="B222" s="211"/>
      <c r="C222" s="14"/>
      <c r="D222" s="200" t="s">
        <v>148</v>
      </c>
      <c r="E222" s="212" t="s">
        <v>1</v>
      </c>
      <c r="F222" s="213" t="s">
        <v>216</v>
      </c>
      <c r="G222" s="14"/>
      <c r="H222" s="214">
        <v>1101.35</v>
      </c>
      <c r="I222" s="215"/>
      <c r="J222" s="14"/>
      <c r="K222" s="14"/>
      <c r="L222" s="211"/>
      <c r="M222" s="216"/>
      <c r="N222" s="217"/>
      <c r="O222" s="217"/>
      <c r="P222" s="217"/>
      <c r="Q222" s="217"/>
      <c r="R222" s="217"/>
      <c r="S222" s="217"/>
      <c r="T222" s="21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12" t="s">
        <v>148</v>
      </c>
      <c r="AU222" s="212" t="s">
        <v>88</v>
      </c>
      <c r="AV222" s="14" t="s">
        <v>88</v>
      </c>
      <c r="AW222" s="14" t="s">
        <v>32</v>
      </c>
      <c r="AX222" s="14" t="s">
        <v>78</v>
      </c>
      <c r="AY222" s="212" t="s">
        <v>136</v>
      </c>
    </row>
    <row r="223" spans="1:51" s="15" customFormat="1" ht="12">
      <c r="A223" s="15"/>
      <c r="B223" s="219"/>
      <c r="C223" s="15"/>
      <c r="D223" s="200" t="s">
        <v>148</v>
      </c>
      <c r="E223" s="220" t="s">
        <v>1</v>
      </c>
      <c r="F223" s="221" t="s">
        <v>151</v>
      </c>
      <c r="G223" s="15"/>
      <c r="H223" s="222">
        <v>1101.35</v>
      </c>
      <c r="I223" s="223"/>
      <c r="J223" s="15"/>
      <c r="K223" s="15"/>
      <c r="L223" s="219"/>
      <c r="M223" s="224"/>
      <c r="N223" s="225"/>
      <c r="O223" s="225"/>
      <c r="P223" s="225"/>
      <c r="Q223" s="225"/>
      <c r="R223" s="225"/>
      <c r="S223" s="225"/>
      <c r="T223" s="22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20" t="s">
        <v>148</v>
      </c>
      <c r="AU223" s="220" t="s">
        <v>88</v>
      </c>
      <c r="AV223" s="15" t="s">
        <v>144</v>
      </c>
      <c r="AW223" s="15" t="s">
        <v>32</v>
      </c>
      <c r="AX223" s="15" t="s">
        <v>86</v>
      </c>
      <c r="AY223" s="220" t="s">
        <v>136</v>
      </c>
    </row>
    <row r="224" spans="1:65" s="2" customFormat="1" ht="21.75" customHeight="1">
      <c r="A224" s="37"/>
      <c r="B224" s="187"/>
      <c r="C224" s="188" t="s">
        <v>8</v>
      </c>
      <c r="D224" s="188" t="s">
        <v>139</v>
      </c>
      <c r="E224" s="189" t="s">
        <v>242</v>
      </c>
      <c r="F224" s="190" t="s">
        <v>243</v>
      </c>
      <c r="G224" s="191" t="s">
        <v>211</v>
      </c>
      <c r="H224" s="192">
        <v>2821.53</v>
      </c>
      <c r="I224" s="193"/>
      <c r="J224" s="192">
        <f>ROUND(I224*H224,2)</f>
        <v>0</v>
      </c>
      <c r="K224" s="190" t="s">
        <v>143</v>
      </c>
      <c r="L224" s="38"/>
      <c r="M224" s="194" t="s">
        <v>1</v>
      </c>
      <c r="N224" s="195" t="s">
        <v>43</v>
      </c>
      <c r="O224" s="76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8" t="s">
        <v>144</v>
      </c>
      <c r="AT224" s="198" t="s">
        <v>139</v>
      </c>
      <c r="AU224" s="198" t="s">
        <v>88</v>
      </c>
      <c r="AY224" s="18" t="s">
        <v>136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86</v>
      </c>
      <c r="BK224" s="199">
        <f>ROUND(I224*H224,2)</f>
        <v>0</v>
      </c>
      <c r="BL224" s="18" t="s">
        <v>144</v>
      </c>
      <c r="BM224" s="198" t="s">
        <v>244</v>
      </c>
    </row>
    <row r="225" spans="1:47" s="2" customFormat="1" ht="12">
      <c r="A225" s="37"/>
      <c r="B225" s="38"/>
      <c r="C225" s="37"/>
      <c r="D225" s="200" t="s">
        <v>146</v>
      </c>
      <c r="E225" s="37"/>
      <c r="F225" s="201" t="s">
        <v>245</v>
      </c>
      <c r="G225" s="37"/>
      <c r="H225" s="37"/>
      <c r="I225" s="123"/>
      <c r="J225" s="37"/>
      <c r="K225" s="37"/>
      <c r="L225" s="38"/>
      <c r="M225" s="202"/>
      <c r="N225" s="203"/>
      <c r="O225" s="76"/>
      <c r="P225" s="76"/>
      <c r="Q225" s="76"/>
      <c r="R225" s="76"/>
      <c r="S225" s="76"/>
      <c r="T225" s="7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8" t="s">
        <v>146</v>
      </c>
      <c r="AU225" s="18" t="s">
        <v>88</v>
      </c>
    </row>
    <row r="226" spans="1:51" s="13" customFormat="1" ht="12">
      <c r="A226" s="13"/>
      <c r="B226" s="204"/>
      <c r="C226" s="13"/>
      <c r="D226" s="200" t="s">
        <v>148</v>
      </c>
      <c r="E226" s="205" t="s">
        <v>1</v>
      </c>
      <c r="F226" s="206" t="s">
        <v>214</v>
      </c>
      <c r="G226" s="13"/>
      <c r="H226" s="205" t="s">
        <v>1</v>
      </c>
      <c r="I226" s="207"/>
      <c r="J226" s="13"/>
      <c r="K226" s="13"/>
      <c r="L226" s="204"/>
      <c r="M226" s="208"/>
      <c r="N226" s="209"/>
      <c r="O226" s="209"/>
      <c r="P226" s="209"/>
      <c r="Q226" s="209"/>
      <c r="R226" s="209"/>
      <c r="S226" s="209"/>
      <c r="T226" s="21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05" t="s">
        <v>148</v>
      </c>
      <c r="AU226" s="205" t="s">
        <v>88</v>
      </c>
      <c r="AV226" s="13" t="s">
        <v>86</v>
      </c>
      <c r="AW226" s="13" t="s">
        <v>32</v>
      </c>
      <c r="AX226" s="13" t="s">
        <v>78</v>
      </c>
      <c r="AY226" s="205" t="s">
        <v>136</v>
      </c>
    </row>
    <row r="227" spans="1:51" s="13" customFormat="1" ht="12">
      <c r="A227" s="13"/>
      <c r="B227" s="204"/>
      <c r="C227" s="13"/>
      <c r="D227" s="200" t="s">
        <v>148</v>
      </c>
      <c r="E227" s="205" t="s">
        <v>1</v>
      </c>
      <c r="F227" s="206" t="s">
        <v>217</v>
      </c>
      <c r="G227" s="13"/>
      <c r="H227" s="205" t="s">
        <v>1</v>
      </c>
      <c r="I227" s="207"/>
      <c r="J227" s="13"/>
      <c r="K227" s="13"/>
      <c r="L227" s="204"/>
      <c r="M227" s="208"/>
      <c r="N227" s="209"/>
      <c r="O227" s="209"/>
      <c r="P227" s="209"/>
      <c r="Q227" s="209"/>
      <c r="R227" s="209"/>
      <c r="S227" s="209"/>
      <c r="T227" s="21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05" t="s">
        <v>148</v>
      </c>
      <c r="AU227" s="205" t="s">
        <v>88</v>
      </c>
      <c r="AV227" s="13" t="s">
        <v>86</v>
      </c>
      <c r="AW227" s="13" t="s">
        <v>32</v>
      </c>
      <c r="AX227" s="13" t="s">
        <v>78</v>
      </c>
      <c r="AY227" s="205" t="s">
        <v>136</v>
      </c>
    </row>
    <row r="228" spans="1:51" s="14" customFormat="1" ht="12">
      <c r="A228" s="14"/>
      <c r="B228" s="211"/>
      <c r="C228" s="14"/>
      <c r="D228" s="200" t="s">
        <v>148</v>
      </c>
      <c r="E228" s="212" t="s">
        <v>1</v>
      </c>
      <c r="F228" s="213" t="s">
        <v>218</v>
      </c>
      <c r="G228" s="14"/>
      <c r="H228" s="214">
        <v>946.48</v>
      </c>
      <c r="I228" s="215"/>
      <c r="J228" s="14"/>
      <c r="K228" s="14"/>
      <c r="L228" s="211"/>
      <c r="M228" s="216"/>
      <c r="N228" s="217"/>
      <c r="O228" s="217"/>
      <c r="P228" s="217"/>
      <c r="Q228" s="217"/>
      <c r="R228" s="217"/>
      <c r="S228" s="217"/>
      <c r="T228" s="21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12" t="s">
        <v>148</v>
      </c>
      <c r="AU228" s="212" t="s">
        <v>88</v>
      </c>
      <c r="AV228" s="14" t="s">
        <v>88</v>
      </c>
      <c r="AW228" s="14" t="s">
        <v>32</v>
      </c>
      <c r="AX228" s="14" t="s">
        <v>78</v>
      </c>
      <c r="AY228" s="212" t="s">
        <v>136</v>
      </c>
    </row>
    <row r="229" spans="1:51" s="13" customFormat="1" ht="12">
      <c r="A229" s="13"/>
      <c r="B229" s="204"/>
      <c r="C229" s="13"/>
      <c r="D229" s="200" t="s">
        <v>148</v>
      </c>
      <c r="E229" s="205" t="s">
        <v>1</v>
      </c>
      <c r="F229" s="206" t="s">
        <v>246</v>
      </c>
      <c r="G229" s="13"/>
      <c r="H229" s="205" t="s">
        <v>1</v>
      </c>
      <c r="I229" s="207"/>
      <c r="J229" s="13"/>
      <c r="K229" s="13"/>
      <c r="L229" s="204"/>
      <c r="M229" s="208"/>
      <c r="N229" s="209"/>
      <c r="O229" s="209"/>
      <c r="P229" s="209"/>
      <c r="Q229" s="209"/>
      <c r="R229" s="209"/>
      <c r="S229" s="209"/>
      <c r="T229" s="21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05" t="s">
        <v>148</v>
      </c>
      <c r="AU229" s="205" t="s">
        <v>88</v>
      </c>
      <c r="AV229" s="13" t="s">
        <v>86</v>
      </c>
      <c r="AW229" s="13" t="s">
        <v>32</v>
      </c>
      <c r="AX229" s="13" t="s">
        <v>78</v>
      </c>
      <c r="AY229" s="205" t="s">
        <v>136</v>
      </c>
    </row>
    <row r="230" spans="1:51" s="14" customFormat="1" ht="12">
      <c r="A230" s="14"/>
      <c r="B230" s="211"/>
      <c r="C230" s="14"/>
      <c r="D230" s="200" t="s">
        <v>148</v>
      </c>
      <c r="E230" s="212" t="s">
        <v>1</v>
      </c>
      <c r="F230" s="213" t="s">
        <v>247</v>
      </c>
      <c r="G230" s="14"/>
      <c r="H230" s="214">
        <v>134.93</v>
      </c>
      <c r="I230" s="215"/>
      <c r="J230" s="14"/>
      <c r="K230" s="14"/>
      <c r="L230" s="211"/>
      <c r="M230" s="216"/>
      <c r="N230" s="217"/>
      <c r="O230" s="217"/>
      <c r="P230" s="217"/>
      <c r="Q230" s="217"/>
      <c r="R230" s="217"/>
      <c r="S230" s="217"/>
      <c r="T230" s="21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12" t="s">
        <v>148</v>
      </c>
      <c r="AU230" s="212" t="s">
        <v>88</v>
      </c>
      <c r="AV230" s="14" t="s">
        <v>88</v>
      </c>
      <c r="AW230" s="14" t="s">
        <v>32</v>
      </c>
      <c r="AX230" s="14" t="s">
        <v>78</v>
      </c>
      <c r="AY230" s="212" t="s">
        <v>136</v>
      </c>
    </row>
    <row r="231" spans="1:51" s="13" customFormat="1" ht="12">
      <c r="A231" s="13"/>
      <c r="B231" s="204"/>
      <c r="C231" s="13"/>
      <c r="D231" s="200" t="s">
        <v>148</v>
      </c>
      <c r="E231" s="205" t="s">
        <v>1</v>
      </c>
      <c r="F231" s="206" t="s">
        <v>171</v>
      </c>
      <c r="G231" s="13"/>
      <c r="H231" s="205" t="s">
        <v>1</v>
      </c>
      <c r="I231" s="207"/>
      <c r="J231" s="13"/>
      <c r="K231" s="13"/>
      <c r="L231" s="204"/>
      <c r="M231" s="208"/>
      <c r="N231" s="209"/>
      <c r="O231" s="209"/>
      <c r="P231" s="209"/>
      <c r="Q231" s="209"/>
      <c r="R231" s="209"/>
      <c r="S231" s="209"/>
      <c r="T231" s="21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05" t="s">
        <v>148</v>
      </c>
      <c r="AU231" s="205" t="s">
        <v>88</v>
      </c>
      <c r="AV231" s="13" t="s">
        <v>86</v>
      </c>
      <c r="AW231" s="13" t="s">
        <v>32</v>
      </c>
      <c r="AX231" s="13" t="s">
        <v>78</v>
      </c>
      <c r="AY231" s="205" t="s">
        <v>136</v>
      </c>
    </row>
    <row r="232" spans="1:51" s="13" customFormat="1" ht="12">
      <c r="A232" s="13"/>
      <c r="B232" s="204"/>
      <c r="C232" s="13"/>
      <c r="D232" s="200" t="s">
        <v>148</v>
      </c>
      <c r="E232" s="205" t="s">
        <v>1</v>
      </c>
      <c r="F232" s="206" t="s">
        <v>172</v>
      </c>
      <c r="G232" s="13"/>
      <c r="H232" s="205" t="s">
        <v>1</v>
      </c>
      <c r="I232" s="207"/>
      <c r="J232" s="13"/>
      <c r="K232" s="13"/>
      <c r="L232" s="204"/>
      <c r="M232" s="208"/>
      <c r="N232" s="209"/>
      <c r="O232" s="209"/>
      <c r="P232" s="209"/>
      <c r="Q232" s="209"/>
      <c r="R232" s="209"/>
      <c r="S232" s="209"/>
      <c r="T232" s="21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05" t="s">
        <v>148</v>
      </c>
      <c r="AU232" s="205" t="s">
        <v>88</v>
      </c>
      <c r="AV232" s="13" t="s">
        <v>86</v>
      </c>
      <c r="AW232" s="13" t="s">
        <v>32</v>
      </c>
      <c r="AX232" s="13" t="s">
        <v>78</v>
      </c>
      <c r="AY232" s="205" t="s">
        <v>136</v>
      </c>
    </row>
    <row r="233" spans="1:51" s="14" customFormat="1" ht="12">
      <c r="A233" s="14"/>
      <c r="B233" s="211"/>
      <c r="C233" s="14"/>
      <c r="D233" s="200" t="s">
        <v>148</v>
      </c>
      <c r="E233" s="212" t="s">
        <v>1</v>
      </c>
      <c r="F233" s="213" t="s">
        <v>248</v>
      </c>
      <c r="G233" s="14"/>
      <c r="H233" s="214">
        <v>1740.12</v>
      </c>
      <c r="I233" s="215"/>
      <c r="J233" s="14"/>
      <c r="K233" s="14"/>
      <c r="L233" s="211"/>
      <c r="M233" s="216"/>
      <c r="N233" s="217"/>
      <c r="O233" s="217"/>
      <c r="P233" s="217"/>
      <c r="Q233" s="217"/>
      <c r="R233" s="217"/>
      <c r="S233" s="217"/>
      <c r="T233" s="21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12" t="s">
        <v>148</v>
      </c>
      <c r="AU233" s="212" t="s">
        <v>88</v>
      </c>
      <c r="AV233" s="14" t="s">
        <v>88</v>
      </c>
      <c r="AW233" s="14" t="s">
        <v>32</v>
      </c>
      <c r="AX233" s="14" t="s">
        <v>78</v>
      </c>
      <c r="AY233" s="212" t="s">
        <v>136</v>
      </c>
    </row>
    <row r="234" spans="1:51" s="15" customFormat="1" ht="12">
      <c r="A234" s="15"/>
      <c r="B234" s="219"/>
      <c r="C234" s="15"/>
      <c r="D234" s="200" t="s">
        <v>148</v>
      </c>
      <c r="E234" s="220" t="s">
        <v>1</v>
      </c>
      <c r="F234" s="221" t="s">
        <v>151</v>
      </c>
      <c r="G234" s="15"/>
      <c r="H234" s="222">
        <v>2821.5299999999997</v>
      </c>
      <c r="I234" s="223"/>
      <c r="J234" s="15"/>
      <c r="K234" s="15"/>
      <c r="L234" s="219"/>
      <c r="M234" s="224"/>
      <c r="N234" s="225"/>
      <c r="O234" s="225"/>
      <c r="P234" s="225"/>
      <c r="Q234" s="225"/>
      <c r="R234" s="225"/>
      <c r="S234" s="225"/>
      <c r="T234" s="22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20" t="s">
        <v>148</v>
      </c>
      <c r="AU234" s="220" t="s">
        <v>88</v>
      </c>
      <c r="AV234" s="15" t="s">
        <v>144</v>
      </c>
      <c r="AW234" s="15" t="s">
        <v>32</v>
      </c>
      <c r="AX234" s="15" t="s">
        <v>86</v>
      </c>
      <c r="AY234" s="220" t="s">
        <v>136</v>
      </c>
    </row>
    <row r="235" spans="1:63" s="12" customFormat="1" ht="22.8" customHeight="1">
      <c r="A235" s="12"/>
      <c r="B235" s="174"/>
      <c r="C235" s="12"/>
      <c r="D235" s="175" t="s">
        <v>77</v>
      </c>
      <c r="E235" s="185" t="s">
        <v>88</v>
      </c>
      <c r="F235" s="185" t="s">
        <v>249</v>
      </c>
      <c r="G235" s="12"/>
      <c r="H235" s="12"/>
      <c r="I235" s="177"/>
      <c r="J235" s="186">
        <f>BK235</f>
        <v>0</v>
      </c>
      <c r="K235" s="12"/>
      <c r="L235" s="174"/>
      <c r="M235" s="179"/>
      <c r="N235" s="180"/>
      <c r="O235" s="180"/>
      <c r="P235" s="181">
        <f>SUM(P236:P252)</f>
        <v>0</v>
      </c>
      <c r="Q235" s="180"/>
      <c r="R235" s="181">
        <f>SUM(R236:R252)</f>
        <v>88.70285953460001</v>
      </c>
      <c r="S235" s="180"/>
      <c r="T235" s="182">
        <f>SUM(T236:T252)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75" t="s">
        <v>86</v>
      </c>
      <c r="AT235" s="183" t="s">
        <v>77</v>
      </c>
      <c r="AU235" s="183" t="s">
        <v>86</v>
      </c>
      <c r="AY235" s="175" t="s">
        <v>136</v>
      </c>
      <c r="BK235" s="184">
        <f>SUM(BK236:BK252)</f>
        <v>0</v>
      </c>
    </row>
    <row r="236" spans="1:65" s="2" customFormat="1" ht="21.75" customHeight="1">
      <c r="A236" s="37"/>
      <c r="B236" s="187"/>
      <c r="C236" s="188" t="s">
        <v>250</v>
      </c>
      <c r="D236" s="188" t="s">
        <v>139</v>
      </c>
      <c r="E236" s="189" t="s">
        <v>251</v>
      </c>
      <c r="F236" s="190" t="s">
        <v>252</v>
      </c>
      <c r="G236" s="191" t="s">
        <v>142</v>
      </c>
      <c r="H236" s="192">
        <v>636.59</v>
      </c>
      <c r="I236" s="193"/>
      <c r="J236" s="192">
        <f>ROUND(I236*H236,2)</f>
        <v>0</v>
      </c>
      <c r="K236" s="190" t="s">
        <v>143</v>
      </c>
      <c r="L236" s="38"/>
      <c r="M236" s="194" t="s">
        <v>1</v>
      </c>
      <c r="N236" s="195" t="s">
        <v>43</v>
      </c>
      <c r="O236" s="76"/>
      <c r="P236" s="196">
        <f>O236*H236</f>
        <v>0</v>
      </c>
      <c r="Q236" s="196">
        <v>0.00016694</v>
      </c>
      <c r="R236" s="196">
        <f>Q236*H236</f>
        <v>0.1062723346</v>
      </c>
      <c r="S236" s="196">
        <v>0</v>
      </c>
      <c r="T236" s="19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98" t="s">
        <v>144</v>
      </c>
      <c r="AT236" s="198" t="s">
        <v>139</v>
      </c>
      <c r="AU236" s="198" t="s">
        <v>88</v>
      </c>
      <c r="AY236" s="18" t="s">
        <v>136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86</v>
      </c>
      <c r="BK236" s="199">
        <f>ROUND(I236*H236,2)</f>
        <v>0</v>
      </c>
      <c r="BL236" s="18" t="s">
        <v>144</v>
      </c>
      <c r="BM236" s="198" t="s">
        <v>253</v>
      </c>
    </row>
    <row r="237" spans="1:47" s="2" customFormat="1" ht="12">
      <c r="A237" s="37"/>
      <c r="B237" s="38"/>
      <c r="C237" s="37"/>
      <c r="D237" s="200" t="s">
        <v>146</v>
      </c>
      <c r="E237" s="37"/>
      <c r="F237" s="201" t="s">
        <v>254</v>
      </c>
      <c r="G237" s="37"/>
      <c r="H237" s="37"/>
      <c r="I237" s="123"/>
      <c r="J237" s="37"/>
      <c r="K237" s="37"/>
      <c r="L237" s="38"/>
      <c r="M237" s="202"/>
      <c r="N237" s="203"/>
      <c r="O237" s="76"/>
      <c r="P237" s="76"/>
      <c r="Q237" s="76"/>
      <c r="R237" s="76"/>
      <c r="S237" s="76"/>
      <c r="T237" s="7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8" t="s">
        <v>146</v>
      </c>
      <c r="AU237" s="18" t="s">
        <v>88</v>
      </c>
    </row>
    <row r="238" spans="1:51" s="13" customFormat="1" ht="12">
      <c r="A238" s="13"/>
      <c r="B238" s="204"/>
      <c r="C238" s="13"/>
      <c r="D238" s="200" t="s">
        <v>148</v>
      </c>
      <c r="E238" s="205" t="s">
        <v>1</v>
      </c>
      <c r="F238" s="206" t="s">
        <v>255</v>
      </c>
      <c r="G238" s="13"/>
      <c r="H238" s="205" t="s">
        <v>1</v>
      </c>
      <c r="I238" s="207"/>
      <c r="J238" s="13"/>
      <c r="K238" s="13"/>
      <c r="L238" s="204"/>
      <c r="M238" s="208"/>
      <c r="N238" s="209"/>
      <c r="O238" s="209"/>
      <c r="P238" s="209"/>
      <c r="Q238" s="209"/>
      <c r="R238" s="209"/>
      <c r="S238" s="209"/>
      <c r="T238" s="21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5" t="s">
        <v>148</v>
      </c>
      <c r="AU238" s="205" t="s">
        <v>88</v>
      </c>
      <c r="AV238" s="13" t="s">
        <v>86</v>
      </c>
      <c r="AW238" s="13" t="s">
        <v>32</v>
      </c>
      <c r="AX238" s="13" t="s">
        <v>78</v>
      </c>
      <c r="AY238" s="205" t="s">
        <v>136</v>
      </c>
    </row>
    <row r="239" spans="1:51" s="14" customFormat="1" ht="12">
      <c r="A239" s="14"/>
      <c r="B239" s="211"/>
      <c r="C239" s="14"/>
      <c r="D239" s="200" t="s">
        <v>148</v>
      </c>
      <c r="E239" s="212" t="s">
        <v>1</v>
      </c>
      <c r="F239" s="213" t="s">
        <v>256</v>
      </c>
      <c r="G239" s="14"/>
      <c r="H239" s="214">
        <v>151.88</v>
      </c>
      <c r="I239" s="215"/>
      <c r="J239" s="14"/>
      <c r="K239" s="14"/>
      <c r="L239" s="211"/>
      <c r="M239" s="216"/>
      <c r="N239" s="217"/>
      <c r="O239" s="217"/>
      <c r="P239" s="217"/>
      <c r="Q239" s="217"/>
      <c r="R239" s="217"/>
      <c r="S239" s="217"/>
      <c r="T239" s="21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12" t="s">
        <v>148</v>
      </c>
      <c r="AU239" s="212" t="s">
        <v>88</v>
      </c>
      <c r="AV239" s="14" t="s">
        <v>88</v>
      </c>
      <c r="AW239" s="14" t="s">
        <v>32</v>
      </c>
      <c r="AX239" s="14" t="s">
        <v>78</v>
      </c>
      <c r="AY239" s="212" t="s">
        <v>136</v>
      </c>
    </row>
    <row r="240" spans="1:51" s="14" customFormat="1" ht="12">
      <c r="A240" s="14"/>
      <c r="B240" s="211"/>
      <c r="C240" s="14"/>
      <c r="D240" s="200" t="s">
        <v>148</v>
      </c>
      <c r="E240" s="212" t="s">
        <v>1</v>
      </c>
      <c r="F240" s="213" t="s">
        <v>257</v>
      </c>
      <c r="G240" s="14"/>
      <c r="H240" s="214">
        <v>484.71</v>
      </c>
      <c r="I240" s="215"/>
      <c r="J240" s="14"/>
      <c r="K240" s="14"/>
      <c r="L240" s="211"/>
      <c r="M240" s="216"/>
      <c r="N240" s="217"/>
      <c r="O240" s="217"/>
      <c r="P240" s="217"/>
      <c r="Q240" s="217"/>
      <c r="R240" s="217"/>
      <c r="S240" s="217"/>
      <c r="T240" s="21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12" t="s">
        <v>148</v>
      </c>
      <c r="AU240" s="212" t="s">
        <v>88</v>
      </c>
      <c r="AV240" s="14" t="s">
        <v>88</v>
      </c>
      <c r="AW240" s="14" t="s">
        <v>32</v>
      </c>
      <c r="AX240" s="14" t="s">
        <v>78</v>
      </c>
      <c r="AY240" s="212" t="s">
        <v>136</v>
      </c>
    </row>
    <row r="241" spans="1:51" s="15" customFormat="1" ht="12">
      <c r="A241" s="15"/>
      <c r="B241" s="219"/>
      <c r="C241" s="15"/>
      <c r="D241" s="200" t="s">
        <v>148</v>
      </c>
      <c r="E241" s="220" t="s">
        <v>1</v>
      </c>
      <c r="F241" s="221" t="s">
        <v>151</v>
      </c>
      <c r="G241" s="15"/>
      <c r="H241" s="222">
        <v>636.5899999999999</v>
      </c>
      <c r="I241" s="223"/>
      <c r="J241" s="15"/>
      <c r="K241" s="15"/>
      <c r="L241" s="219"/>
      <c r="M241" s="224"/>
      <c r="N241" s="225"/>
      <c r="O241" s="225"/>
      <c r="P241" s="225"/>
      <c r="Q241" s="225"/>
      <c r="R241" s="225"/>
      <c r="S241" s="225"/>
      <c r="T241" s="22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20" t="s">
        <v>148</v>
      </c>
      <c r="AU241" s="220" t="s">
        <v>88</v>
      </c>
      <c r="AV241" s="15" t="s">
        <v>144</v>
      </c>
      <c r="AW241" s="15" t="s">
        <v>32</v>
      </c>
      <c r="AX241" s="15" t="s">
        <v>86</v>
      </c>
      <c r="AY241" s="220" t="s">
        <v>136</v>
      </c>
    </row>
    <row r="242" spans="1:65" s="2" customFormat="1" ht="21.75" customHeight="1">
      <c r="A242" s="37"/>
      <c r="B242" s="187"/>
      <c r="C242" s="227" t="s">
        <v>258</v>
      </c>
      <c r="D242" s="227" t="s">
        <v>259</v>
      </c>
      <c r="E242" s="228" t="s">
        <v>260</v>
      </c>
      <c r="F242" s="229" t="s">
        <v>261</v>
      </c>
      <c r="G242" s="230" t="s">
        <v>142</v>
      </c>
      <c r="H242" s="231">
        <v>636.59</v>
      </c>
      <c r="I242" s="232"/>
      <c r="J242" s="231">
        <f>ROUND(I242*H242,2)</f>
        <v>0</v>
      </c>
      <c r="K242" s="229" t="s">
        <v>143</v>
      </c>
      <c r="L242" s="233"/>
      <c r="M242" s="234" t="s">
        <v>1</v>
      </c>
      <c r="N242" s="235" t="s">
        <v>43</v>
      </c>
      <c r="O242" s="76"/>
      <c r="P242" s="196">
        <f>O242*H242</f>
        <v>0</v>
      </c>
      <c r="Q242" s="196">
        <v>0.0002</v>
      </c>
      <c r="R242" s="196">
        <f>Q242*H242</f>
        <v>0.12731800000000001</v>
      </c>
      <c r="S242" s="196">
        <v>0</v>
      </c>
      <c r="T242" s="19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98" t="s">
        <v>195</v>
      </c>
      <c r="AT242" s="198" t="s">
        <v>259</v>
      </c>
      <c r="AU242" s="198" t="s">
        <v>88</v>
      </c>
      <c r="AY242" s="18" t="s">
        <v>136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8" t="s">
        <v>86</v>
      </c>
      <c r="BK242" s="199">
        <f>ROUND(I242*H242,2)</f>
        <v>0</v>
      </c>
      <c r="BL242" s="18" t="s">
        <v>144</v>
      </c>
      <c r="BM242" s="198" t="s">
        <v>262</v>
      </c>
    </row>
    <row r="243" spans="1:47" s="2" customFormat="1" ht="12">
      <c r="A243" s="37"/>
      <c r="B243" s="38"/>
      <c r="C243" s="37"/>
      <c r="D243" s="200" t="s">
        <v>146</v>
      </c>
      <c r="E243" s="37"/>
      <c r="F243" s="201" t="s">
        <v>261</v>
      </c>
      <c r="G243" s="37"/>
      <c r="H243" s="37"/>
      <c r="I243" s="123"/>
      <c r="J243" s="37"/>
      <c r="K243" s="37"/>
      <c r="L243" s="38"/>
      <c r="M243" s="202"/>
      <c r="N243" s="203"/>
      <c r="O243" s="76"/>
      <c r="P243" s="76"/>
      <c r="Q243" s="76"/>
      <c r="R243" s="76"/>
      <c r="S243" s="76"/>
      <c r="T243" s="7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8" t="s">
        <v>146</v>
      </c>
      <c r="AU243" s="18" t="s">
        <v>88</v>
      </c>
    </row>
    <row r="244" spans="1:51" s="13" customFormat="1" ht="12">
      <c r="A244" s="13"/>
      <c r="B244" s="204"/>
      <c r="C244" s="13"/>
      <c r="D244" s="200" t="s">
        <v>148</v>
      </c>
      <c r="E244" s="205" t="s">
        <v>1</v>
      </c>
      <c r="F244" s="206" t="s">
        <v>263</v>
      </c>
      <c r="G244" s="13"/>
      <c r="H244" s="205" t="s">
        <v>1</v>
      </c>
      <c r="I244" s="207"/>
      <c r="J244" s="13"/>
      <c r="K244" s="13"/>
      <c r="L244" s="204"/>
      <c r="M244" s="208"/>
      <c r="N244" s="209"/>
      <c r="O244" s="209"/>
      <c r="P244" s="209"/>
      <c r="Q244" s="209"/>
      <c r="R244" s="209"/>
      <c r="S244" s="209"/>
      <c r="T244" s="21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05" t="s">
        <v>148</v>
      </c>
      <c r="AU244" s="205" t="s">
        <v>88</v>
      </c>
      <c r="AV244" s="13" t="s">
        <v>86</v>
      </c>
      <c r="AW244" s="13" t="s">
        <v>32</v>
      </c>
      <c r="AX244" s="13" t="s">
        <v>78</v>
      </c>
      <c r="AY244" s="205" t="s">
        <v>136</v>
      </c>
    </row>
    <row r="245" spans="1:51" s="14" customFormat="1" ht="12">
      <c r="A245" s="14"/>
      <c r="B245" s="211"/>
      <c r="C245" s="14"/>
      <c r="D245" s="200" t="s">
        <v>148</v>
      </c>
      <c r="E245" s="212" t="s">
        <v>1</v>
      </c>
      <c r="F245" s="213" t="s">
        <v>256</v>
      </c>
      <c r="G245" s="14"/>
      <c r="H245" s="214">
        <v>151.88</v>
      </c>
      <c r="I245" s="215"/>
      <c r="J245" s="14"/>
      <c r="K245" s="14"/>
      <c r="L245" s="211"/>
      <c r="M245" s="216"/>
      <c r="N245" s="217"/>
      <c r="O245" s="217"/>
      <c r="P245" s="217"/>
      <c r="Q245" s="217"/>
      <c r="R245" s="217"/>
      <c r="S245" s="217"/>
      <c r="T245" s="21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12" t="s">
        <v>148</v>
      </c>
      <c r="AU245" s="212" t="s">
        <v>88</v>
      </c>
      <c r="AV245" s="14" t="s">
        <v>88</v>
      </c>
      <c r="AW245" s="14" t="s">
        <v>32</v>
      </c>
      <c r="AX245" s="14" t="s">
        <v>78</v>
      </c>
      <c r="AY245" s="212" t="s">
        <v>136</v>
      </c>
    </row>
    <row r="246" spans="1:51" s="14" customFormat="1" ht="12">
      <c r="A246" s="14"/>
      <c r="B246" s="211"/>
      <c r="C246" s="14"/>
      <c r="D246" s="200" t="s">
        <v>148</v>
      </c>
      <c r="E246" s="212" t="s">
        <v>1</v>
      </c>
      <c r="F246" s="213" t="s">
        <v>257</v>
      </c>
      <c r="G246" s="14"/>
      <c r="H246" s="214">
        <v>484.71</v>
      </c>
      <c r="I246" s="215"/>
      <c r="J246" s="14"/>
      <c r="K246" s="14"/>
      <c r="L246" s="211"/>
      <c r="M246" s="216"/>
      <c r="N246" s="217"/>
      <c r="O246" s="217"/>
      <c r="P246" s="217"/>
      <c r="Q246" s="217"/>
      <c r="R246" s="217"/>
      <c r="S246" s="217"/>
      <c r="T246" s="21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12" t="s">
        <v>148</v>
      </c>
      <c r="AU246" s="212" t="s">
        <v>88</v>
      </c>
      <c r="AV246" s="14" t="s">
        <v>88</v>
      </c>
      <c r="AW246" s="14" t="s">
        <v>32</v>
      </c>
      <c r="AX246" s="14" t="s">
        <v>78</v>
      </c>
      <c r="AY246" s="212" t="s">
        <v>136</v>
      </c>
    </row>
    <row r="247" spans="1:51" s="15" customFormat="1" ht="12">
      <c r="A247" s="15"/>
      <c r="B247" s="219"/>
      <c r="C247" s="15"/>
      <c r="D247" s="200" t="s">
        <v>148</v>
      </c>
      <c r="E247" s="220" t="s">
        <v>1</v>
      </c>
      <c r="F247" s="221" t="s">
        <v>151</v>
      </c>
      <c r="G247" s="15"/>
      <c r="H247" s="222">
        <v>636.5899999999999</v>
      </c>
      <c r="I247" s="223"/>
      <c r="J247" s="15"/>
      <c r="K247" s="15"/>
      <c r="L247" s="219"/>
      <c r="M247" s="224"/>
      <c r="N247" s="225"/>
      <c r="O247" s="225"/>
      <c r="P247" s="225"/>
      <c r="Q247" s="225"/>
      <c r="R247" s="225"/>
      <c r="S247" s="225"/>
      <c r="T247" s="226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20" t="s">
        <v>148</v>
      </c>
      <c r="AU247" s="220" t="s">
        <v>88</v>
      </c>
      <c r="AV247" s="15" t="s">
        <v>144</v>
      </c>
      <c r="AW247" s="15" t="s">
        <v>32</v>
      </c>
      <c r="AX247" s="15" t="s">
        <v>86</v>
      </c>
      <c r="AY247" s="220" t="s">
        <v>136</v>
      </c>
    </row>
    <row r="248" spans="1:65" s="2" customFormat="1" ht="33" customHeight="1">
      <c r="A248" s="37"/>
      <c r="B248" s="187"/>
      <c r="C248" s="188" t="s">
        <v>264</v>
      </c>
      <c r="D248" s="188" t="s">
        <v>139</v>
      </c>
      <c r="E248" s="189" t="s">
        <v>265</v>
      </c>
      <c r="F248" s="190" t="s">
        <v>266</v>
      </c>
      <c r="G248" s="191" t="s">
        <v>160</v>
      </c>
      <c r="H248" s="192">
        <v>323.14</v>
      </c>
      <c r="I248" s="193"/>
      <c r="J248" s="192">
        <f>ROUND(I248*H248,2)</f>
        <v>0</v>
      </c>
      <c r="K248" s="190" t="s">
        <v>143</v>
      </c>
      <c r="L248" s="38"/>
      <c r="M248" s="194" t="s">
        <v>1</v>
      </c>
      <c r="N248" s="195" t="s">
        <v>43</v>
      </c>
      <c r="O248" s="76"/>
      <c r="P248" s="196">
        <f>O248*H248</f>
        <v>0</v>
      </c>
      <c r="Q248" s="196">
        <v>0.27378</v>
      </c>
      <c r="R248" s="196">
        <f>Q248*H248</f>
        <v>88.4692692</v>
      </c>
      <c r="S248" s="196">
        <v>0</v>
      </c>
      <c r="T248" s="19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8" t="s">
        <v>144</v>
      </c>
      <c r="AT248" s="198" t="s">
        <v>139</v>
      </c>
      <c r="AU248" s="198" t="s">
        <v>88</v>
      </c>
      <c r="AY248" s="18" t="s">
        <v>136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8" t="s">
        <v>86</v>
      </c>
      <c r="BK248" s="199">
        <f>ROUND(I248*H248,2)</f>
        <v>0</v>
      </c>
      <c r="BL248" s="18" t="s">
        <v>144</v>
      </c>
      <c r="BM248" s="198" t="s">
        <v>267</v>
      </c>
    </row>
    <row r="249" spans="1:47" s="2" customFormat="1" ht="12">
      <c r="A249" s="37"/>
      <c r="B249" s="38"/>
      <c r="C249" s="37"/>
      <c r="D249" s="200" t="s">
        <v>146</v>
      </c>
      <c r="E249" s="37"/>
      <c r="F249" s="201" t="s">
        <v>268</v>
      </c>
      <c r="G249" s="37"/>
      <c r="H249" s="37"/>
      <c r="I249" s="123"/>
      <c r="J249" s="37"/>
      <c r="K249" s="37"/>
      <c r="L249" s="38"/>
      <c r="M249" s="202"/>
      <c r="N249" s="203"/>
      <c r="O249" s="76"/>
      <c r="P249" s="76"/>
      <c r="Q249" s="76"/>
      <c r="R249" s="76"/>
      <c r="S249" s="76"/>
      <c r="T249" s="7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8" t="s">
        <v>146</v>
      </c>
      <c r="AU249" s="18" t="s">
        <v>88</v>
      </c>
    </row>
    <row r="250" spans="1:51" s="13" customFormat="1" ht="12">
      <c r="A250" s="13"/>
      <c r="B250" s="204"/>
      <c r="C250" s="13"/>
      <c r="D250" s="200" t="s">
        <v>148</v>
      </c>
      <c r="E250" s="205" t="s">
        <v>1</v>
      </c>
      <c r="F250" s="206" t="s">
        <v>269</v>
      </c>
      <c r="G250" s="13"/>
      <c r="H250" s="205" t="s">
        <v>1</v>
      </c>
      <c r="I250" s="207"/>
      <c r="J250" s="13"/>
      <c r="K250" s="13"/>
      <c r="L250" s="204"/>
      <c r="M250" s="208"/>
      <c r="N250" s="209"/>
      <c r="O250" s="209"/>
      <c r="P250" s="209"/>
      <c r="Q250" s="209"/>
      <c r="R250" s="209"/>
      <c r="S250" s="209"/>
      <c r="T250" s="21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05" t="s">
        <v>148</v>
      </c>
      <c r="AU250" s="205" t="s">
        <v>88</v>
      </c>
      <c r="AV250" s="13" t="s">
        <v>86</v>
      </c>
      <c r="AW250" s="13" t="s">
        <v>32</v>
      </c>
      <c r="AX250" s="13" t="s">
        <v>78</v>
      </c>
      <c r="AY250" s="205" t="s">
        <v>136</v>
      </c>
    </row>
    <row r="251" spans="1:51" s="14" customFormat="1" ht="12">
      <c r="A251" s="14"/>
      <c r="B251" s="211"/>
      <c r="C251" s="14"/>
      <c r="D251" s="200" t="s">
        <v>148</v>
      </c>
      <c r="E251" s="212" t="s">
        <v>1</v>
      </c>
      <c r="F251" s="213" t="s">
        <v>270</v>
      </c>
      <c r="G251" s="14"/>
      <c r="H251" s="214">
        <v>323.14</v>
      </c>
      <c r="I251" s="215"/>
      <c r="J251" s="14"/>
      <c r="K251" s="14"/>
      <c r="L251" s="211"/>
      <c r="M251" s="216"/>
      <c r="N251" s="217"/>
      <c r="O251" s="217"/>
      <c r="P251" s="217"/>
      <c r="Q251" s="217"/>
      <c r="R251" s="217"/>
      <c r="S251" s="217"/>
      <c r="T251" s="21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12" t="s">
        <v>148</v>
      </c>
      <c r="AU251" s="212" t="s">
        <v>88</v>
      </c>
      <c r="AV251" s="14" t="s">
        <v>88</v>
      </c>
      <c r="AW251" s="14" t="s">
        <v>32</v>
      </c>
      <c r="AX251" s="14" t="s">
        <v>78</v>
      </c>
      <c r="AY251" s="212" t="s">
        <v>136</v>
      </c>
    </row>
    <row r="252" spans="1:51" s="15" customFormat="1" ht="12">
      <c r="A252" s="15"/>
      <c r="B252" s="219"/>
      <c r="C252" s="15"/>
      <c r="D252" s="200" t="s">
        <v>148</v>
      </c>
      <c r="E252" s="220" t="s">
        <v>1</v>
      </c>
      <c r="F252" s="221" t="s">
        <v>151</v>
      </c>
      <c r="G252" s="15"/>
      <c r="H252" s="222">
        <v>323.14</v>
      </c>
      <c r="I252" s="223"/>
      <c r="J252" s="15"/>
      <c r="K252" s="15"/>
      <c r="L252" s="219"/>
      <c r="M252" s="224"/>
      <c r="N252" s="225"/>
      <c r="O252" s="225"/>
      <c r="P252" s="225"/>
      <c r="Q252" s="225"/>
      <c r="R252" s="225"/>
      <c r="S252" s="225"/>
      <c r="T252" s="22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20" t="s">
        <v>148</v>
      </c>
      <c r="AU252" s="220" t="s">
        <v>88</v>
      </c>
      <c r="AV252" s="15" t="s">
        <v>144</v>
      </c>
      <c r="AW252" s="15" t="s">
        <v>32</v>
      </c>
      <c r="AX252" s="15" t="s">
        <v>86</v>
      </c>
      <c r="AY252" s="220" t="s">
        <v>136</v>
      </c>
    </row>
    <row r="253" spans="1:63" s="12" customFormat="1" ht="22.8" customHeight="1">
      <c r="A253" s="12"/>
      <c r="B253" s="174"/>
      <c r="C253" s="12"/>
      <c r="D253" s="175" t="s">
        <v>77</v>
      </c>
      <c r="E253" s="185" t="s">
        <v>174</v>
      </c>
      <c r="F253" s="185" t="s">
        <v>271</v>
      </c>
      <c r="G253" s="12"/>
      <c r="H253" s="12"/>
      <c r="I253" s="177"/>
      <c r="J253" s="186">
        <f>BK253</f>
        <v>0</v>
      </c>
      <c r="K253" s="12"/>
      <c r="L253" s="174"/>
      <c r="M253" s="179"/>
      <c r="N253" s="180"/>
      <c r="O253" s="180"/>
      <c r="P253" s="181">
        <f>P254+P286</f>
        <v>0</v>
      </c>
      <c r="Q253" s="180"/>
      <c r="R253" s="181">
        <f>R254+R286</f>
        <v>4760.592268460459</v>
      </c>
      <c r="S253" s="180"/>
      <c r="T253" s="182">
        <f>T254+T286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175" t="s">
        <v>86</v>
      </c>
      <c r="AT253" s="183" t="s">
        <v>77</v>
      </c>
      <c r="AU253" s="183" t="s">
        <v>86</v>
      </c>
      <c r="AY253" s="175" t="s">
        <v>136</v>
      </c>
      <c r="BK253" s="184">
        <f>BK254+BK286</f>
        <v>0</v>
      </c>
    </row>
    <row r="254" spans="1:63" s="12" customFormat="1" ht="20.85" customHeight="1">
      <c r="A254" s="12"/>
      <c r="B254" s="174"/>
      <c r="C254" s="12"/>
      <c r="D254" s="175" t="s">
        <v>77</v>
      </c>
      <c r="E254" s="185" t="s">
        <v>272</v>
      </c>
      <c r="F254" s="185" t="s">
        <v>273</v>
      </c>
      <c r="G254" s="12"/>
      <c r="H254" s="12"/>
      <c r="I254" s="177"/>
      <c r="J254" s="186">
        <f>BK254</f>
        <v>0</v>
      </c>
      <c r="K254" s="12"/>
      <c r="L254" s="174"/>
      <c r="M254" s="179"/>
      <c r="N254" s="180"/>
      <c r="O254" s="180"/>
      <c r="P254" s="181">
        <f>SUM(P255:P285)</f>
        <v>0</v>
      </c>
      <c r="Q254" s="180"/>
      <c r="R254" s="181">
        <f>SUM(R255:R285)</f>
        <v>4697.211745300459</v>
      </c>
      <c r="S254" s="180"/>
      <c r="T254" s="182">
        <f>SUM(T255:T285)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75" t="s">
        <v>86</v>
      </c>
      <c r="AT254" s="183" t="s">
        <v>77</v>
      </c>
      <c r="AU254" s="183" t="s">
        <v>88</v>
      </c>
      <c r="AY254" s="175" t="s">
        <v>136</v>
      </c>
      <c r="BK254" s="184">
        <f>SUM(BK255:BK285)</f>
        <v>0</v>
      </c>
    </row>
    <row r="255" spans="1:65" s="2" customFormat="1" ht="16.5" customHeight="1">
      <c r="A255" s="37"/>
      <c r="B255" s="187"/>
      <c r="C255" s="188" t="s">
        <v>274</v>
      </c>
      <c r="D255" s="188" t="s">
        <v>139</v>
      </c>
      <c r="E255" s="189" t="s">
        <v>275</v>
      </c>
      <c r="F255" s="190" t="s">
        <v>276</v>
      </c>
      <c r="G255" s="191" t="s">
        <v>142</v>
      </c>
      <c r="H255" s="192">
        <v>2047.21</v>
      </c>
      <c r="I255" s="193"/>
      <c r="J255" s="192">
        <f>ROUND(I255*H255,2)</f>
        <v>0</v>
      </c>
      <c r="K255" s="190" t="s">
        <v>143</v>
      </c>
      <c r="L255" s="38"/>
      <c r="M255" s="194" t="s">
        <v>1</v>
      </c>
      <c r="N255" s="195" t="s">
        <v>43</v>
      </c>
      <c r="O255" s="76"/>
      <c r="P255" s="196">
        <f>O255*H255</f>
        <v>0</v>
      </c>
      <c r="Q255" s="196">
        <v>0.345</v>
      </c>
      <c r="R255" s="196">
        <f>Q255*H255</f>
        <v>706.2874499999999</v>
      </c>
      <c r="S255" s="196">
        <v>0</v>
      </c>
      <c r="T255" s="19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8" t="s">
        <v>144</v>
      </c>
      <c r="AT255" s="198" t="s">
        <v>139</v>
      </c>
      <c r="AU255" s="198" t="s">
        <v>157</v>
      </c>
      <c r="AY255" s="18" t="s">
        <v>136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8" t="s">
        <v>86</v>
      </c>
      <c r="BK255" s="199">
        <f>ROUND(I255*H255,2)</f>
        <v>0</v>
      </c>
      <c r="BL255" s="18" t="s">
        <v>144</v>
      </c>
      <c r="BM255" s="198" t="s">
        <v>277</v>
      </c>
    </row>
    <row r="256" spans="1:47" s="2" customFormat="1" ht="12">
      <c r="A256" s="37"/>
      <c r="B256" s="38"/>
      <c r="C256" s="37"/>
      <c r="D256" s="200" t="s">
        <v>146</v>
      </c>
      <c r="E256" s="37"/>
      <c r="F256" s="201" t="s">
        <v>278</v>
      </c>
      <c r="G256" s="37"/>
      <c r="H256" s="37"/>
      <c r="I256" s="123"/>
      <c r="J256" s="37"/>
      <c r="K256" s="37"/>
      <c r="L256" s="38"/>
      <c r="M256" s="202"/>
      <c r="N256" s="203"/>
      <c r="O256" s="76"/>
      <c r="P256" s="76"/>
      <c r="Q256" s="76"/>
      <c r="R256" s="76"/>
      <c r="S256" s="76"/>
      <c r="T256" s="7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8" t="s">
        <v>146</v>
      </c>
      <c r="AU256" s="18" t="s">
        <v>157</v>
      </c>
    </row>
    <row r="257" spans="1:51" s="13" customFormat="1" ht="12">
      <c r="A257" s="13"/>
      <c r="B257" s="204"/>
      <c r="C257" s="13"/>
      <c r="D257" s="200" t="s">
        <v>148</v>
      </c>
      <c r="E257" s="205" t="s">
        <v>1</v>
      </c>
      <c r="F257" s="206" t="s">
        <v>279</v>
      </c>
      <c r="G257" s="13"/>
      <c r="H257" s="205" t="s">
        <v>1</v>
      </c>
      <c r="I257" s="207"/>
      <c r="J257" s="13"/>
      <c r="K257" s="13"/>
      <c r="L257" s="204"/>
      <c r="M257" s="208"/>
      <c r="N257" s="209"/>
      <c r="O257" s="209"/>
      <c r="P257" s="209"/>
      <c r="Q257" s="209"/>
      <c r="R257" s="209"/>
      <c r="S257" s="209"/>
      <c r="T257" s="21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05" t="s">
        <v>148</v>
      </c>
      <c r="AU257" s="205" t="s">
        <v>157</v>
      </c>
      <c r="AV257" s="13" t="s">
        <v>86</v>
      </c>
      <c r="AW257" s="13" t="s">
        <v>32</v>
      </c>
      <c r="AX257" s="13" t="s">
        <v>78</v>
      </c>
      <c r="AY257" s="205" t="s">
        <v>136</v>
      </c>
    </row>
    <row r="258" spans="1:51" s="14" customFormat="1" ht="12">
      <c r="A258" s="14"/>
      <c r="B258" s="211"/>
      <c r="C258" s="14"/>
      <c r="D258" s="200" t="s">
        <v>148</v>
      </c>
      <c r="E258" s="212" t="s">
        <v>1</v>
      </c>
      <c r="F258" s="213" t="s">
        <v>280</v>
      </c>
      <c r="G258" s="14"/>
      <c r="H258" s="214">
        <v>2047.21</v>
      </c>
      <c r="I258" s="215"/>
      <c r="J258" s="14"/>
      <c r="K258" s="14"/>
      <c r="L258" s="211"/>
      <c r="M258" s="216"/>
      <c r="N258" s="217"/>
      <c r="O258" s="217"/>
      <c r="P258" s="217"/>
      <c r="Q258" s="217"/>
      <c r="R258" s="217"/>
      <c r="S258" s="217"/>
      <c r="T258" s="21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12" t="s">
        <v>148</v>
      </c>
      <c r="AU258" s="212" t="s">
        <v>157</v>
      </c>
      <c r="AV258" s="14" t="s">
        <v>88</v>
      </c>
      <c r="AW258" s="14" t="s">
        <v>32</v>
      </c>
      <c r="AX258" s="14" t="s">
        <v>78</v>
      </c>
      <c r="AY258" s="212" t="s">
        <v>136</v>
      </c>
    </row>
    <row r="259" spans="1:51" s="15" customFormat="1" ht="12">
      <c r="A259" s="15"/>
      <c r="B259" s="219"/>
      <c r="C259" s="15"/>
      <c r="D259" s="200" t="s">
        <v>148</v>
      </c>
      <c r="E259" s="220" t="s">
        <v>1</v>
      </c>
      <c r="F259" s="221" t="s">
        <v>151</v>
      </c>
      <c r="G259" s="15"/>
      <c r="H259" s="222">
        <v>2047.21</v>
      </c>
      <c r="I259" s="223"/>
      <c r="J259" s="15"/>
      <c r="K259" s="15"/>
      <c r="L259" s="219"/>
      <c r="M259" s="224"/>
      <c r="N259" s="225"/>
      <c r="O259" s="225"/>
      <c r="P259" s="225"/>
      <c r="Q259" s="225"/>
      <c r="R259" s="225"/>
      <c r="S259" s="225"/>
      <c r="T259" s="22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20" t="s">
        <v>148</v>
      </c>
      <c r="AU259" s="220" t="s">
        <v>157</v>
      </c>
      <c r="AV259" s="15" t="s">
        <v>144</v>
      </c>
      <c r="AW259" s="15" t="s">
        <v>32</v>
      </c>
      <c r="AX259" s="15" t="s">
        <v>86</v>
      </c>
      <c r="AY259" s="220" t="s">
        <v>136</v>
      </c>
    </row>
    <row r="260" spans="1:65" s="2" customFormat="1" ht="16.5" customHeight="1">
      <c r="A260" s="37"/>
      <c r="B260" s="187"/>
      <c r="C260" s="188" t="s">
        <v>281</v>
      </c>
      <c r="D260" s="188" t="s">
        <v>139</v>
      </c>
      <c r="E260" s="189" t="s">
        <v>282</v>
      </c>
      <c r="F260" s="190" t="s">
        <v>283</v>
      </c>
      <c r="G260" s="191" t="s">
        <v>142</v>
      </c>
      <c r="H260" s="192">
        <v>2149.57</v>
      </c>
      <c r="I260" s="193"/>
      <c r="J260" s="192">
        <f>ROUND(I260*H260,2)</f>
        <v>0</v>
      </c>
      <c r="K260" s="190" t="s">
        <v>143</v>
      </c>
      <c r="L260" s="38"/>
      <c r="M260" s="194" t="s">
        <v>1</v>
      </c>
      <c r="N260" s="195" t="s">
        <v>43</v>
      </c>
      <c r="O260" s="76"/>
      <c r="P260" s="196">
        <f>O260*H260</f>
        <v>0</v>
      </c>
      <c r="Q260" s="196">
        <v>0.46</v>
      </c>
      <c r="R260" s="196">
        <f>Q260*H260</f>
        <v>988.8022000000001</v>
      </c>
      <c r="S260" s="196">
        <v>0</v>
      </c>
      <c r="T260" s="197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8" t="s">
        <v>144</v>
      </c>
      <c r="AT260" s="198" t="s">
        <v>139</v>
      </c>
      <c r="AU260" s="198" t="s">
        <v>157</v>
      </c>
      <c r="AY260" s="18" t="s">
        <v>136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8" t="s">
        <v>86</v>
      </c>
      <c r="BK260" s="199">
        <f>ROUND(I260*H260,2)</f>
        <v>0</v>
      </c>
      <c r="BL260" s="18" t="s">
        <v>144</v>
      </c>
      <c r="BM260" s="198" t="s">
        <v>284</v>
      </c>
    </row>
    <row r="261" spans="1:47" s="2" customFormat="1" ht="12">
      <c r="A261" s="37"/>
      <c r="B261" s="38"/>
      <c r="C261" s="37"/>
      <c r="D261" s="200" t="s">
        <v>146</v>
      </c>
      <c r="E261" s="37"/>
      <c r="F261" s="201" t="s">
        <v>285</v>
      </c>
      <c r="G261" s="37"/>
      <c r="H261" s="37"/>
      <c r="I261" s="123"/>
      <c r="J261" s="37"/>
      <c r="K261" s="37"/>
      <c r="L261" s="38"/>
      <c r="M261" s="202"/>
      <c r="N261" s="203"/>
      <c r="O261" s="76"/>
      <c r="P261" s="76"/>
      <c r="Q261" s="76"/>
      <c r="R261" s="76"/>
      <c r="S261" s="76"/>
      <c r="T261" s="7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8" t="s">
        <v>146</v>
      </c>
      <c r="AU261" s="18" t="s">
        <v>157</v>
      </c>
    </row>
    <row r="262" spans="1:51" s="13" customFormat="1" ht="12">
      <c r="A262" s="13"/>
      <c r="B262" s="204"/>
      <c r="C262" s="13"/>
      <c r="D262" s="200" t="s">
        <v>148</v>
      </c>
      <c r="E262" s="205" t="s">
        <v>1</v>
      </c>
      <c r="F262" s="206" t="s">
        <v>286</v>
      </c>
      <c r="G262" s="13"/>
      <c r="H262" s="205" t="s">
        <v>1</v>
      </c>
      <c r="I262" s="207"/>
      <c r="J262" s="13"/>
      <c r="K262" s="13"/>
      <c r="L262" s="204"/>
      <c r="M262" s="208"/>
      <c r="N262" s="209"/>
      <c r="O262" s="209"/>
      <c r="P262" s="209"/>
      <c r="Q262" s="209"/>
      <c r="R262" s="209"/>
      <c r="S262" s="209"/>
      <c r="T262" s="21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05" t="s">
        <v>148</v>
      </c>
      <c r="AU262" s="205" t="s">
        <v>157</v>
      </c>
      <c r="AV262" s="13" t="s">
        <v>86</v>
      </c>
      <c r="AW262" s="13" t="s">
        <v>32</v>
      </c>
      <c r="AX262" s="13" t="s">
        <v>78</v>
      </c>
      <c r="AY262" s="205" t="s">
        <v>136</v>
      </c>
    </row>
    <row r="263" spans="1:51" s="14" customFormat="1" ht="12">
      <c r="A263" s="14"/>
      <c r="B263" s="211"/>
      <c r="C263" s="14"/>
      <c r="D263" s="200" t="s">
        <v>148</v>
      </c>
      <c r="E263" s="212" t="s">
        <v>1</v>
      </c>
      <c r="F263" s="213" t="s">
        <v>201</v>
      </c>
      <c r="G263" s="14"/>
      <c r="H263" s="214">
        <v>2149.57</v>
      </c>
      <c r="I263" s="215"/>
      <c r="J263" s="14"/>
      <c r="K263" s="14"/>
      <c r="L263" s="211"/>
      <c r="M263" s="216"/>
      <c r="N263" s="217"/>
      <c r="O263" s="217"/>
      <c r="P263" s="217"/>
      <c r="Q263" s="217"/>
      <c r="R263" s="217"/>
      <c r="S263" s="217"/>
      <c r="T263" s="21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12" t="s">
        <v>148</v>
      </c>
      <c r="AU263" s="212" t="s">
        <v>157</v>
      </c>
      <c r="AV263" s="14" t="s">
        <v>88</v>
      </c>
      <c r="AW263" s="14" t="s">
        <v>32</v>
      </c>
      <c r="AX263" s="14" t="s">
        <v>78</v>
      </c>
      <c r="AY263" s="212" t="s">
        <v>136</v>
      </c>
    </row>
    <row r="264" spans="1:51" s="15" customFormat="1" ht="12">
      <c r="A264" s="15"/>
      <c r="B264" s="219"/>
      <c r="C264" s="15"/>
      <c r="D264" s="200" t="s">
        <v>148</v>
      </c>
      <c r="E264" s="220" t="s">
        <v>1</v>
      </c>
      <c r="F264" s="221" t="s">
        <v>151</v>
      </c>
      <c r="G264" s="15"/>
      <c r="H264" s="222">
        <v>2149.57</v>
      </c>
      <c r="I264" s="223"/>
      <c r="J264" s="15"/>
      <c r="K264" s="15"/>
      <c r="L264" s="219"/>
      <c r="M264" s="224"/>
      <c r="N264" s="225"/>
      <c r="O264" s="225"/>
      <c r="P264" s="225"/>
      <c r="Q264" s="225"/>
      <c r="R264" s="225"/>
      <c r="S264" s="225"/>
      <c r="T264" s="22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20" t="s">
        <v>148</v>
      </c>
      <c r="AU264" s="220" t="s">
        <v>157</v>
      </c>
      <c r="AV264" s="15" t="s">
        <v>144</v>
      </c>
      <c r="AW264" s="15" t="s">
        <v>32</v>
      </c>
      <c r="AX264" s="15" t="s">
        <v>86</v>
      </c>
      <c r="AY264" s="220" t="s">
        <v>136</v>
      </c>
    </row>
    <row r="265" spans="1:65" s="2" customFormat="1" ht="16.5" customHeight="1">
      <c r="A265" s="37"/>
      <c r="B265" s="187"/>
      <c r="C265" s="188" t="s">
        <v>7</v>
      </c>
      <c r="D265" s="188" t="s">
        <v>139</v>
      </c>
      <c r="E265" s="189" t="s">
        <v>287</v>
      </c>
      <c r="F265" s="190" t="s">
        <v>288</v>
      </c>
      <c r="G265" s="191" t="s">
        <v>142</v>
      </c>
      <c r="H265" s="192">
        <v>4094.41</v>
      </c>
      <c r="I265" s="193"/>
      <c r="J265" s="192">
        <f>ROUND(I265*H265,2)</f>
        <v>0</v>
      </c>
      <c r="K265" s="190" t="s">
        <v>143</v>
      </c>
      <c r="L265" s="38"/>
      <c r="M265" s="194" t="s">
        <v>1</v>
      </c>
      <c r="N265" s="195" t="s">
        <v>43</v>
      </c>
      <c r="O265" s="76"/>
      <c r="P265" s="196">
        <f>O265*H265</f>
        <v>0</v>
      </c>
      <c r="Q265" s="196">
        <v>0.575</v>
      </c>
      <c r="R265" s="196">
        <f>Q265*H265</f>
        <v>2354.2857499999996</v>
      </c>
      <c r="S265" s="196">
        <v>0</v>
      </c>
      <c r="T265" s="197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8" t="s">
        <v>144</v>
      </c>
      <c r="AT265" s="198" t="s">
        <v>139</v>
      </c>
      <c r="AU265" s="198" t="s">
        <v>157</v>
      </c>
      <c r="AY265" s="18" t="s">
        <v>136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8" t="s">
        <v>86</v>
      </c>
      <c r="BK265" s="199">
        <f>ROUND(I265*H265,2)</f>
        <v>0</v>
      </c>
      <c r="BL265" s="18" t="s">
        <v>144</v>
      </c>
      <c r="BM265" s="198" t="s">
        <v>289</v>
      </c>
    </row>
    <row r="266" spans="1:47" s="2" customFormat="1" ht="12">
      <c r="A266" s="37"/>
      <c r="B266" s="38"/>
      <c r="C266" s="37"/>
      <c r="D266" s="200" t="s">
        <v>146</v>
      </c>
      <c r="E266" s="37"/>
      <c r="F266" s="201" t="s">
        <v>290</v>
      </c>
      <c r="G266" s="37"/>
      <c r="H266" s="37"/>
      <c r="I266" s="123"/>
      <c r="J266" s="37"/>
      <c r="K266" s="37"/>
      <c r="L266" s="38"/>
      <c r="M266" s="202"/>
      <c r="N266" s="203"/>
      <c r="O266" s="76"/>
      <c r="P266" s="76"/>
      <c r="Q266" s="76"/>
      <c r="R266" s="76"/>
      <c r="S266" s="76"/>
      <c r="T266" s="7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8" t="s">
        <v>146</v>
      </c>
      <c r="AU266" s="18" t="s">
        <v>157</v>
      </c>
    </row>
    <row r="267" spans="1:51" s="13" customFormat="1" ht="12">
      <c r="A267" s="13"/>
      <c r="B267" s="204"/>
      <c r="C267" s="13"/>
      <c r="D267" s="200" t="s">
        <v>148</v>
      </c>
      <c r="E267" s="205" t="s">
        <v>1</v>
      </c>
      <c r="F267" s="206" t="s">
        <v>171</v>
      </c>
      <c r="G267" s="13"/>
      <c r="H267" s="205" t="s">
        <v>1</v>
      </c>
      <c r="I267" s="207"/>
      <c r="J267" s="13"/>
      <c r="K267" s="13"/>
      <c r="L267" s="204"/>
      <c r="M267" s="208"/>
      <c r="N267" s="209"/>
      <c r="O267" s="209"/>
      <c r="P267" s="209"/>
      <c r="Q267" s="209"/>
      <c r="R267" s="209"/>
      <c r="S267" s="209"/>
      <c r="T267" s="21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05" t="s">
        <v>148</v>
      </c>
      <c r="AU267" s="205" t="s">
        <v>157</v>
      </c>
      <c r="AV267" s="13" t="s">
        <v>86</v>
      </c>
      <c r="AW267" s="13" t="s">
        <v>32</v>
      </c>
      <c r="AX267" s="13" t="s">
        <v>78</v>
      </c>
      <c r="AY267" s="205" t="s">
        <v>136</v>
      </c>
    </row>
    <row r="268" spans="1:51" s="13" customFormat="1" ht="12">
      <c r="A268" s="13"/>
      <c r="B268" s="204"/>
      <c r="C268" s="13"/>
      <c r="D268" s="200" t="s">
        <v>148</v>
      </c>
      <c r="E268" s="205" t="s">
        <v>1</v>
      </c>
      <c r="F268" s="206" t="s">
        <v>172</v>
      </c>
      <c r="G268" s="13"/>
      <c r="H268" s="205" t="s">
        <v>1</v>
      </c>
      <c r="I268" s="207"/>
      <c r="J268" s="13"/>
      <c r="K268" s="13"/>
      <c r="L268" s="204"/>
      <c r="M268" s="208"/>
      <c r="N268" s="209"/>
      <c r="O268" s="209"/>
      <c r="P268" s="209"/>
      <c r="Q268" s="209"/>
      <c r="R268" s="209"/>
      <c r="S268" s="209"/>
      <c r="T268" s="21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05" t="s">
        <v>148</v>
      </c>
      <c r="AU268" s="205" t="s">
        <v>157</v>
      </c>
      <c r="AV268" s="13" t="s">
        <v>86</v>
      </c>
      <c r="AW268" s="13" t="s">
        <v>32</v>
      </c>
      <c r="AX268" s="13" t="s">
        <v>78</v>
      </c>
      <c r="AY268" s="205" t="s">
        <v>136</v>
      </c>
    </row>
    <row r="269" spans="1:51" s="14" customFormat="1" ht="12">
      <c r="A269" s="14"/>
      <c r="B269" s="211"/>
      <c r="C269" s="14"/>
      <c r="D269" s="200" t="s">
        <v>148</v>
      </c>
      <c r="E269" s="212" t="s">
        <v>1</v>
      </c>
      <c r="F269" s="213" t="s">
        <v>291</v>
      </c>
      <c r="G269" s="14"/>
      <c r="H269" s="214">
        <v>4094.41</v>
      </c>
      <c r="I269" s="215"/>
      <c r="J269" s="14"/>
      <c r="K269" s="14"/>
      <c r="L269" s="211"/>
      <c r="M269" s="216"/>
      <c r="N269" s="217"/>
      <c r="O269" s="217"/>
      <c r="P269" s="217"/>
      <c r="Q269" s="217"/>
      <c r="R269" s="217"/>
      <c r="S269" s="217"/>
      <c r="T269" s="21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12" t="s">
        <v>148</v>
      </c>
      <c r="AU269" s="212" t="s">
        <v>157</v>
      </c>
      <c r="AV269" s="14" t="s">
        <v>88</v>
      </c>
      <c r="AW269" s="14" t="s">
        <v>32</v>
      </c>
      <c r="AX269" s="14" t="s">
        <v>78</v>
      </c>
      <c r="AY269" s="212" t="s">
        <v>136</v>
      </c>
    </row>
    <row r="270" spans="1:51" s="15" customFormat="1" ht="12">
      <c r="A270" s="15"/>
      <c r="B270" s="219"/>
      <c r="C270" s="15"/>
      <c r="D270" s="200" t="s">
        <v>148</v>
      </c>
      <c r="E270" s="220" t="s">
        <v>1</v>
      </c>
      <c r="F270" s="221" t="s">
        <v>151</v>
      </c>
      <c r="G270" s="15"/>
      <c r="H270" s="222">
        <v>4094.41</v>
      </c>
      <c r="I270" s="223"/>
      <c r="J270" s="15"/>
      <c r="K270" s="15"/>
      <c r="L270" s="219"/>
      <c r="M270" s="224"/>
      <c r="N270" s="225"/>
      <c r="O270" s="225"/>
      <c r="P270" s="225"/>
      <c r="Q270" s="225"/>
      <c r="R270" s="225"/>
      <c r="S270" s="225"/>
      <c r="T270" s="22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20" t="s">
        <v>148</v>
      </c>
      <c r="AU270" s="220" t="s">
        <v>157</v>
      </c>
      <c r="AV270" s="15" t="s">
        <v>144</v>
      </c>
      <c r="AW270" s="15" t="s">
        <v>32</v>
      </c>
      <c r="AX270" s="15" t="s">
        <v>86</v>
      </c>
      <c r="AY270" s="220" t="s">
        <v>136</v>
      </c>
    </row>
    <row r="271" spans="1:65" s="2" customFormat="1" ht="21.75" customHeight="1">
      <c r="A271" s="37"/>
      <c r="B271" s="187"/>
      <c r="C271" s="188" t="s">
        <v>292</v>
      </c>
      <c r="D271" s="188" t="s">
        <v>139</v>
      </c>
      <c r="E271" s="189" t="s">
        <v>293</v>
      </c>
      <c r="F271" s="190" t="s">
        <v>294</v>
      </c>
      <c r="G271" s="191" t="s">
        <v>142</v>
      </c>
      <c r="H271" s="192">
        <v>2047.21</v>
      </c>
      <c r="I271" s="193"/>
      <c r="J271" s="192">
        <f>ROUND(I271*H271,2)</f>
        <v>0</v>
      </c>
      <c r="K271" s="190" t="s">
        <v>143</v>
      </c>
      <c r="L271" s="38"/>
      <c r="M271" s="194" t="s">
        <v>1</v>
      </c>
      <c r="N271" s="195" t="s">
        <v>43</v>
      </c>
      <c r="O271" s="76"/>
      <c r="P271" s="196">
        <f>O271*H271</f>
        <v>0</v>
      </c>
      <c r="Q271" s="196">
        <v>0.18463</v>
      </c>
      <c r="R271" s="196">
        <f>Q271*H271</f>
        <v>377.9763823</v>
      </c>
      <c r="S271" s="196">
        <v>0</v>
      </c>
      <c r="T271" s="19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8" t="s">
        <v>144</v>
      </c>
      <c r="AT271" s="198" t="s">
        <v>139</v>
      </c>
      <c r="AU271" s="198" t="s">
        <v>157</v>
      </c>
      <c r="AY271" s="18" t="s">
        <v>136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8" t="s">
        <v>86</v>
      </c>
      <c r="BK271" s="199">
        <f>ROUND(I271*H271,2)</f>
        <v>0</v>
      </c>
      <c r="BL271" s="18" t="s">
        <v>144</v>
      </c>
      <c r="BM271" s="198" t="s">
        <v>295</v>
      </c>
    </row>
    <row r="272" spans="1:47" s="2" customFormat="1" ht="12">
      <c r="A272" s="37"/>
      <c r="B272" s="38"/>
      <c r="C272" s="37"/>
      <c r="D272" s="200" t="s">
        <v>146</v>
      </c>
      <c r="E272" s="37"/>
      <c r="F272" s="201" t="s">
        <v>296</v>
      </c>
      <c r="G272" s="37"/>
      <c r="H272" s="37"/>
      <c r="I272" s="123"/>
      <c r="J272" s="37"/>
      <c r="K272" s="37"/>
      <c r="L272" s="38"/>
      <c r="M272" s="202"/>
      <c r="N272" s="203"/>
      <c r="O272" s="76"/>
      <c r="P272" s="76"/>
      <c r="Q272" s="76"/>
      <c r="R272" s="76"/>
      <c r="S272" s="76"/>
      <c r="T272" s="7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8" t="s">
        <v>146</v>
      </c>
      <c r="AU272" s="18" t="s">
        <v>157</v>
      </c>
    </row>
    <row r="273" spans="1:51" s="13" customFormat="1" ht="12">
      <c r="A273" s="13"/>
      <c r="B273" s="204"/>
      <c r="C273" s="13"/>
      <c r="D273" s="200" t="s">
        <v>148</v>
      </c>
      <c r="E273" s="205" t="s">
        <v>1</v>
      </c>
      <c r="F273" s="206" t="s">
        <v>297</v>
      </c>
      <c r="G273" s="13"/>
      <c r="H273" s="205" t="s">
        <v>1</v>
      </c>
      <c r="I273" s="207"/>
      <c r="J273" s="13"/>
      <c r="K273" s="13"/>
      <c r="L273" s="204"/>
      <c r="M273" s="208"/>
      <c r="N273" s="209"/>
      <c r="O273" s="209"/>
      <c r="P273" s="209"/>
      <c r="Q273" s="209"/>
      <c r="R273" s="209"/>
      <c r="S273" s="209"/>
      <c r="T273" s="21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05" t="s">
        <v>148</v>
      </c>
      <c r="AU273" s="205" t="s">
        <v>157</v>
      </c>
      <c r="AV273" s="13" t="s">
        <v>86</v>
      </c>
      <c r="AW273" s="13" t="s">
        <v>32</v>
      </c>
      <c r="AX273" s="13" t="s">
        <v>78</v>
      </c>
      <c r="AY273" s="205" t="s">
        <v>136</v>
      </c>
    </row>
    <row r="274" spans="1:51" s="14" customFormat="1" ht="12">
      <c r="A274" s="14"/>
      <c r="B274" s="211"/>
      <c r="C274" s="14"/>
      <c r="D274" s="200" t="s">
        <v>148</v>
      </c>
      <c r="E274" s="212" t="s">
        <v>1</v>
      </c>
      <c r="F274" s="213" t="s">
        <v>280</v>
      </c>
      <c r="G274" s="14"/>
      <c r="H274" s="214">
        <v>2047.21</v>
      </c>
      <c r="I274" s="215"/>
      <c r="J274" s="14"/>
      <c r="K274" s="14"/>
      <c r="L274" s="211"/>
      <c r="M274" s="216"/>
      <c r="N274" s="217"/>
      <c r="O274" s="217"/>
      <c r="P274" s="217"/>
      <c r="Q274" s="217"/>
      <c r="R274" s="217"/>
      <c r="S274" s="217"/>
      <c r="T274" s="218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12" t="s">
        <v>148</v>
      </c>
      <c r="AU274" s="212" t="s">
        <v>157</v>
      </c>
      <c r="AV274" s="14" t="s">
        <v>88</v>
      </c>
      <c r="AW274" s="14" t="s">
        <v>32</v>
      </c>
      <c r="AX274" s="14" t="s">
        <v>78</v>
      </c>
      <c r="AY274" s="212" t="s">
        <v>136</v>
      </c>
    </row>
    <row r="275" spans="1:51" s="15" customFormat="1" ht="12">
      <c r="A275" s="15"/>
      <c r="B275" s="219"/>
      <c r="C275" s="15"/>
      <c r="D275" s="200" t="s">
        <v>148</v>
      </c>
      <c r="E275" s="220" t="s">
        <v>1</v>
      </c>
      <c r="F275" s="221" t="s">
        <v>151</v>
      </c>
      <c r="G275" s="15"/>
      <c r="H275" s="222">
        <v>2047.21</v>
      </c>
      <c r="I275" s="223"/>
      <c r="J275" s="15"/>
      <c r="K275" s="15"/>
      <c r="L275" s="219"/>
      <c r="M275" s="224"/>
      <c r="N275" s="225"/>
      <c r="O275" s="225"/>
      <c r="P275" s="225"/>
      <c r="Q275" s="225"/>
      <c r="R275" s="225"/>
      <c r="S275" s="225"/>
      <c r="T275" s="22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20" t="s">
        <v>148</v>
      </c>
      <c r="AU275" s="220" t="s">
        <v>157</v>
      </c>
      <c r="AV275" s="15" t="s">
        <v>144</v>
      </c>
      <c r="AW275" s="15" t="s">
        <v>32</v>
      </c>
      <c r="AX275" s="15" t="s">
        <v>86</v>
      </c>
      <c r="AY275" s="220" t="s">
        <v>136</v>
      </c>
    </row>
    <row r="276" spans="1:65" s="2" customFormat="1" ht="21.75" customHeight="1">
      <c r="A276" s="37"/>
      <c r="B276" s="187"/>
      <c r="C276" s="188" t="s">
        <v>298</v>
      </c>
      <c r="D276" s="188" t="s">
        <v>139</v>
      </c>
      <c r="E276" s="189" t="s">
        <v>299</v>
      </c>
      <c r="F276" s="190" t="s">
        <v>300</v>
      </c>
      <c r="G276" s="191" t="s">
        <v>142</v>
      </c>
      <c r="H276" s="192">
        <v>2079.43</v>
      </c>
      <c r="I276" s="193"/>
      <c r="J276" s="192">
        <f>ROUND(I276*H276,2)</f>
        <v>0</v>
      </c>
      <c r="K276" s="190" t="s">
        <v>143</v>
      </c>
      <c r="L276" s="38"/>
      <c r="M276" s="194" t="s">
        <v>1</v>
      </c>
      <c r="N276" s="195" t="s">
        <v>43</v>
      </c>
      <c r="O276" s="76"/>
      <c r="P276" s="196">
        <f>O276*H276</f>
        <v>0</v>
      </c>
      <c r="Q276" s="196">
        <v>0.12966</v>
      </c>
      <c r="R276" s="196">
        <f>Q276*H276</f>
        <v>269.61889379999997</v>
      </c>
      <c r="S276" s="196">
        <v>0</v>
      </c>
      <c r="T276" s="197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8" t="s">
        <v>144</v>
      </c>
      <c r="AT276" s="198" t="s">
        <v>139</v>
      </c>
      <c r="AU276" s="198" t="s">
        <v>157</v>
      </c>
      <c r="AY276" s="18" t="s">
        <v>136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8" t="s">
        <v>86</v>
      </c>
      <c r="BK276" s="199">
        <f>ROUND(I276*H276,2)</f>
        <v>0</v>
      </c>
      <c r="BL276" s="18" t="s">
        <v>144</v>
      </c>
      <c r="BM276" s="198" t="s">
        <v>301</v>
      </c>
    </row>
    <row r="277" spans="1:47" s="2" customFormat="1" ht="12">
      <c r="A277" s="37"/>
      <c r="B277" s="38"/>
      <c r="C277" s="37"/>
      <c r="D277" s="200" t="s">
        <v>146</v>
      </c>
      <c r="E277" s="37"/>
      <c r="F277" s="201" t="s">
        <v>302</v>
      </c>
      <c r="G277" s="37"/>
      <c r="H277" s="37"/>
      <c r="I277" s="123"/>
      <c r="J277" s="37"/>
      <c r="K277" s="37"/>
      <c r="L277" s="38"/>
      <c r="M277" s="202"/>
      <c r="N277" s="203"/>
      <c r="O277" s="76"/>
      <c r="P277" s="76"/>
      <c r="Q277" s="76"/>
      <c r="R277" s="76"/>
      <c r="S277" s="76"/>
      <c r="T277" s="7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8" t="s">
        <v>146</v>
      </c>
      <c r="AU277" s="18" t="s">
        <v>157</v>
      </c>
    </row>
    <row r="278" spans="1:51" s="13" customFormat="1" ht="12">
      <c r="A278" s="13"/>
      <c r="B278" s="204"/>
      <c r="C278" s="13"/>
      <c r="D278" s="200" t="s">
        <v>148</v>
      </c>
      <c r="E278" s="205" t="s">
        <v>1</v>
      </c>
      <c r="F278" s="206" t="s">
        <v>303</v>
      </c>
      <c r="G278" s="13"/>
      <c r="H278" s="205" t="s">
        <v>1</v>
      </c>
      <c r="I278" s="207"/>
      <c r="J278" s="13"/>
      <c r="K278" s="13"/>
      <c r="L278" s="204"/>
      <c r="M278" s="208"/>
      <c r="N278" s="209"/>
      <c r="O278" s="209"/>
      <c r="P278" s="209"/>
      <c r="Q278" s="209"/>
      <c r="R278" s="209"/>
      <c r="S278" s="209"/>
      <c r="T278" s="21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05" t="s">
        <v>148</v>
      </c>
      <c r="AU278" s="205" t="s">
        <v>157</v>
      </c>
      <c r="AV278" s="13" t="s">
        <v>86</v>
      </c>
      <c r="AW278" s="13" t="s">
        <v>32</v>
      </c>
      <c r="AX278" s="13" t="s">
        <v>78</v>
      </c>
      <c r="AY278" s="205" t="s">
        <v>136</v>
      </c>
    </row>
    <row r="279" spans="1:51" s="14" customFormat="1" ht="12">
      <c r="A279" s="14"/>
      <c r="B279" s="211"/>
      <c r="C279" s="14"/>
      <c r="D279" s="200" t="s">
        <v>148</v>
      </c>
      <c r="E279" s="212" t="s">
        <v>1</v>
      </c>
      <c r="F279" s="213" t="s">
        <v>304</v>
      </c>
      <c r="G279" s="14"/>
      <c r="H279" s="214">
        <v>2079.43</v>
      </c>
      <c r="I279" s="215"/>
      <c r="J279" s="14"/>
      <c r="K279" s="14"/>
      <c r="L279" s="211"/>
      <c r="M279" s="216"/>
      <c r="N279" s="217"/>
      <c r="O279" s="217"/>
      <c r="P279" s="217"/>
      <c r="Q279" s="217"/>
      <c r="R279" s="217"/>
      <c r="S279" s="217"/>
      <c r="T279" s="21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12" t="s">
        <v>148</v>
      </c>
      <c r="AU279" s="212" t="s">
        <v>157</v>
      </c>
      <c r="AV279" s="14" t="s">
        <v>88</v>
      </c>
      <c r="AW279" s="14" t="s">
        <v>32</v>
      </c>
      <c r="AX279" s="14" t="s">
        <v>78</v>
      </c>
      <c r="AY279" s="212" t="s">
        <v>136</v>
      </c>
    </row>
    <row r="280" spans="1:51" s="15" customFormat="1" ht="12">
      <c r="A280" s="15"/>
      <c r="B280" s="219"/>
      <c r="C280" s="15"/>
      <c r="D280" s="200" t="s">
        <v>148</v>
      </c>
      <c r="E280" s="220" t="s">
        <v>1</v>
      </c>
      <c r="F280" s="221" t="s">
        <v>151</v>
      </c>
      <c r="G280" s="15"/>
      <c r="H280" s="222">
        <v>2079.43</v>
      </c>
      <c r="I280" s="223"/>
      <c r="J280" s="15"/>
      <c r="K280" s="15"/>
      <c r="L280" s="219"/>
      <c r="M280" s="224"/>
      <c r="N280" s="225"/>
      <c r="O280" s="225"/>
      <c r="P280" s="225"/>
      <c r="Q280" s="225"/>
      <c r="R280" s="225"/>
      <c r="S280" s="225"/>
      <c r="T280" s="226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20" t="s">
        <v>148</v>
      </c>
      <c r="AU280" s="220" t="s">
        <v>157</v>
      </c>
      <c r="AV280" s="15" t="s">
        <v>144</v>
      </c>
      <c r="AW280" s="15" t="s">
        <v>32</v>
      </c>
      <c r="AX280" s="15" t="s">
        <v>86</v>
      </c>
      <c r="AY280" s="220" t="s">
        <v>136</v>
      </c>
    </row>
    <row r="281" spans="1:65" s="2" customFormat="1" ht="21.75" customHeight="1">
      <c r="A281" s="37"/>
      <c r="B281" s="187"/>
      <c r="C281" s="188" t="s">
        <v>305</v>
      </c>
      <c r="D281" s="188" t="s">
        <v>139</v>
      </c>
      <c r="E281" s="189" t="s">
        <v>306</v>
      </c>
      <c r="F281" s="190" t="s">
        <v>307</v>
      </c>
      <c r="G281" s="191" t="s">
        <v>160</v>
      </c>
      <c r="H281" s="192">
        <v>398.42</v>
      </c>
      <c r="I281" s="193"/>
      <c r="J281" s="192">
        <f>ROUND(I281*H281,2)</f>
        <v>0</v>
      </c>
      <c r="K281" s="190" t="s">
        <v>143</v>
      </c>
      <c r="L281" s="38"/>
      <c r="M281" s="194" t="s">
        <v>1</v>
      </c>
      <c r="N281" s="195" t="s">
        <v>43</v>
      </c>
      <c r="O281" s="76"/>
      <c r="P281" s="196">
        <f>O281*H281</f>
        <v>0</v>
      </c>
      <c r="Q281" s="196">
        <v>0.000605063</v>
      </c>
      <c r="R281" s="196">
        <f>Q281*H281</f>
        <v>0.24106920046</v>
      </c>
      <c r="S281" s="196">
        <v>0</v>
      </c>
      <c r="T281" s="197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8" t="s">
        <v>144</v>
      </c>
      <c r="AT281" s="198" t="s">
        <v>139</v>
      </c>
      <c r="AU281" s="198" t="s">
        <v>157</v>
      </c>
      <c r="AY281" s="18" t="s">
        <v>136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8" t="s">
        <v>86</v>
      </c>
      <c r="BK281" s="199">
        <f>ROUND(I281*H281,2)</f>
        <v>0</v>
      </c>
      <c r="BL281" s="18" t="s">
        <v>144</v>
      </c>
      <c r="BM281" s="198" t="s">
        <v>308</v>
      </c>
    </row>
    <row r="282" spans="1:47" s="2" customFormat="1" ht="12">
      <c r="A282" s="37"/>
      <c r="B282" s="38"/>
      <c r="C282" s="37"/>
      <c r="D282" s="200" t="s">
        <v>146</v>
      </c>
      <c r="E282" s="37"/>
      <c r="F282" s="201" t="s">
        <v>309</v>
      </c>
      <c r="G282" s="37"/>
      <c r="H282" s="37"/>
      <c r="I282" s="123"/>
      <c r="J282" s="37"/>
      <c r="K282" s="37"/>
      <c r="L282" s="38"/>
      <c r="M282" s="202"/>
      <c r="N282" s="203"/>
      <c r="O282" s="76"/>
      <c r="P282" s="76"/>
      <c r="Q282" s="76"/>
      <c r="R282" s="76"/>
      <c r="S282" s="76"/>
      <c r="T282" s="7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8" t="s">
        <v>146</v>
      </c>
      <c r="AU282" s="18" t="s">
        <v>157</v>
      </c>
    </row>
    <row r="283" spans="1:51" s="13" customFormat="1" ht="12">
      <c r="A283" s="13"/>
      <c r="B283" s="204"/>
      <c r="C283" s="13"/>
      <c r="D283" s="200" t="s">
        <v>148</v>
      </c>
      <c r="E283" s="205" t="s">
        <v>1</v>
      </c>
      <c r="F283" s="206" t="s">
        <v>310</v>
      </c>
      <c r="G283" s="13"/>
      <c r="H283" s="205" t="s">
        <v>1</v>
      </c>
      <c r="I283" s="207"/>
      <c r="J283" s="13"/>
      <c r="K283" s="13"/>
      <c r="L283" s="204"/>
      <c r="M283" s="208"/>
      <c r="N283" s="209"/>
      <c r="O283" s="209"/>
      <c r="P283" s="209"/>
      <c r="Q283" s="209"/>
      <c r="R283" s="209"/>
      <c r="S283" s="209"/>
      <c r="T283" s="21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05" t="s">
        <v>148</v>
      </c>
      <c r="AU283" s="205" t="s">
        <v>157</v>
      </c>
      <c r="AV283" s="13" t="s">
        <v>86</v>
      </c>
      <c r="AW283" s="13" t="s">
        <v>32</v>
      </c>
      <c r="AX283" s="13" t="s">
        <v>78</v>
      </c>
      <c r="AY283" s="205" t="s">
        <v>136</v>
      </c>
    </row>
    <row r="284" spans="1:51" s="14" customFormat="1" ht="12">
      <c r="A284" s="14"/>
      <c r="B284" s="211"/>
      <c r="C284" s="14"/>
      <c r="D284" s="200" t="s">
        <v>148</v>
      </c>
      <c r="E284" s="212" t="s">
        <v>1</v>
      </c>
      <c r="F284" s="213" t="s">
        <v>311</v>
      </c>
      <c r="G284" s="14"/>
      <c r="H284" s="214">
        <v>398.42</v>
      </c>
      <c r="I284" s="215"/>
      <c r="J284" s="14"/>
      <c r="K284" s="14"/>
      <c r="L284" s="211"/>
      <c r="M284" s="216"/>
      <c r="N284" s="217"/>
      <c r="O284" s="217"/>
      <c r="P284" s="217"/>
      <c r="Q284" s="217"/>
      <c r="R284" s="217"/>
      <c r="S284" s="217"/>
      <c r="T284" s="21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12" t="s">
        <v>148</v>
      </c>
      <c r="AU284" s="212" t="s">
        <v>157</v>
      </c>
      <c r="AV284" s="14" t="s">
        <v>88</v>
      </c>
      <c r="AW284" s="14" t="s">
        <v>32</v>
      </c>
      <c r="AX284" s="14" t="s">
        <v>78</v>
      </c>
      <c r="AY284" s="212" t="s">
        <v>136</v>
      </c>
    </row>
    <row r="285" spans="1:51" s="15" customFormat="1" ht="12">
      <c r="A285" s="15"/>
      <c r="B285" s="219"/>
      <c r="C285" s="15"/>
      <c r="D285" s="200" t="s">
        <v>148</v>
      </c>
      <c r="E285" s="220" t="s">
        <v>1</v>
      </c>
      <c r="F285" s="221" t="s">
        <v>151</v>
      </c>
      <c r="G285" s="15"/>
      <c r="H285" s="222">
        <v>398.42</v>
      </c>
      <c r="I285" s="223"/>
      <c r="J285" s="15"/>
      <c r="K285" s="15"/>
      <c r="L285" s="219"/>
      <c r="M285" s="224"/>
      <c r="N285" s="225"/>
      <c r="O285" s="225"/>
      <c r="P285" s="225"/>
      <c r="Q285" s="225"/>
      <c r="R285" s="225"/>
      <c r="S285" s="225"/>
      <c r="T285" s="22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20" t="s">
        <v>148</v>
      </c>
      <c r="AU285" s="220" t="s">
        <v>157</v>
      </c>
      <c r="AV285" s="15" t="s">
        <v>144</v>
      </c>
      <c r="AW285" s="15" t="s">
        <v>32</v>
      </c>
      <c r="AX285" s="15" t="s">
        <v>86</v>
      </c>
      <c r="AY285" s="220" t="s">
        <v>136</v>
      </c>
    </row>
    <row r="286" spans="1:63" s="12" customFormat="1" ht="20.85" customHeight="1">
      <c r="A286" s="12"/>
      <c r="B286" s="174"/>
      <c r="C286" s="12"/>
      <c r="D286" s="175" t="s">
        <v>77</v>
      </c>
      <c r="E286" s="185" t="s">
        <v>312</v>
      </c>
      <c r="F286" s="185" t="s">
        <v>313</v>
      </c>
      <c r="G286" s="12"/>
      <c r="H286" s="12"/>
      <c r="I286" s="177"/>
      <c r="J286" s="186">
        <f>BK286</f>
        <v>0</v>
      </c>
      <c r="K286" s="12"/>
      <c r="L286" s="174"/>
      <c r="M286" s="179"/>
      <c r="N286" s="180"/>
      <c r="O286" s="180"/>
      <c r="P286" s="181">
        <f>SUM(P287:P415)</f>
        <v>0</v>
      </c>
      <c r="Q286" s="180"/>
      <c r="R286" s="181">
        <f>SUM(R287:R415)</f>
        <v>63.38052316000001</v>
      </c>
      <c r="S286" s="180"/>
      <c r="T286" s="182">
        <f>SUM(T287:T415)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75" t="s">
        <v>86</v>
      </c>
      <c r="AT286" s="183" t="s">
        <v>77</v>
      </c>
      <c r="AU286" s="183" t="s">
        <v>88</v>
      </c>
      <c r="AY286" s="175" t="s">
        <v>136</v>
      </c>
      <c r="BK286" s="184">
        <f>SUM(BK287:BK415)</f>
        <v>0</v>
      </c>
    </row>
    <row r="287" spans="1:65" s="2" customFormat="1" ht="16.5" customHeight="1">
      <c r="A287" s="37"/>
      <c r="B287" s="187"/>
      <c r="C287" s="188" t="s">
        <v>314</v>
      </c>
      <c r="D287" s="188" t="s">
        <v>139</v>
      </c>
      <c r="E287" s="189" t="s">
        <v>315</v>
      </c>
      <c r="F287" s="190" t="s">
        <v>316</v>
      </c>
      <c r="G287" s="191" t="s">
        <v>160</v>
      </c>
      <c r="H287" s="192">
        <v>718.13</v>
      </c>
      <c r="I287" s="193"/>
      <c r="J287" s="192">
        <f>ROUND(I287*H287,2)</f>
        <v>0</v>
      </c>
      <c r="K287" s="190" t="s">
        <v>1</v>
      </c>
      <c r="L287" s="38"/>
      <c r="M287" s="194" t="s">
        <v>1</v>
      </c>
      <c r="N287" s="195" t="s">
        <v>43</v>
      </c>
      <c r="O287" s="76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98" t="s">
        <v>144</v>
      </c>
      <c r="AT287" s="198" t="s">
        <v>139</v>
      </c>
      <c r="AU287" s="198" t="s">
        <v>157</v>
      </c>
      <c r="AY287" s="18" t="s">
        <v>136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86</v>
      </c>
      <c r="BK287" s="199">
        <f>ROUND(I287*H287,2)</f>
        <v>0</v>
      </c>
      <c r="BL287" s="18" t="s">
        <v>144</v>
      </c>
      <c r="BM287" s="198" t="s">
        <v>317</v>
      </c>
    </row>
    <row r="288" spans="1:47" s="2" customFormat="1" ht="12">
      <c r="A288" s="37"/>
      <c r="B288" s="38"/>
      <c r="C288" s="37"/>
      <c r="D288" s="200" t="s">
        <v>146</v>
      </c>
      <c r="E288" s="37"/>
      <c r="F288" s="201" t="s">
        <v>316</v>
      </c>
      <c r="G288" s="37"/>
      <c r="H288" s="37"/>
      <c r="I288" s="123"/>
      <c r="J288" s="37"/>
      <c r="K288" s="37"/>
      <c r="L288" s="38"/>
      <c r="M288" s="202"/>
      <c r="N288" s="203"/>
      <c r="O288" s="76"/>
      <c r="P288" s="76"/>
      <c r="Q288" s="76"/>
      <c r="R288" s="76"/>
      <c r="S288" s="76"/>
      <c r="T288" s="7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8" t="s">
        <v>146</v>
      </c>
      <c r="AU288" s="18" t="s">
        <v>157</v>
      </c>
    </row>
    <row r="289" spans="1:51" s="13" customFormat="1" ht="12">
      <c r="A289" s="13"/>
      <c r="B289" s="204"/>
      <c r="C289" s="13"/>
      <c r="D289" s="200" t="s">
        <v>148</v>
      </c>
      <c r="E289" s="205" t="s">
        <v>1</v>
      </c>
      <c r="F289" s="206" t="s">
        <v>316</v>
      </c>
      <c r="G289" s="13"/>
      <c r="H289" s="205" t="s">
        <v>1</v>
      </c>
      <c r="I289" s="207"/>
      <c r="J289" s="13"/>
      <c r="K289" s="13"/>
      <c r="L289" s="204"/>
      <c r="M289" s="208"/>
      <c r="N289" s="209"/>
      <c r="O289" s="209"/>
      <c r="P289" s="209"/>
      <c r="Q289" s="209"/>
      <c r="R289" s="209"/>
      <c r="S289" s="209"/>
      <c r="T289" s="21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05" t="s">
        <v>148</v>
      </c>
      <c r="AU289" s="205" t="s">
        <v>157</v>
      </c>
      <c r="AV289" s="13" t="s">
        <v>86</v>
      </c>
      <c r="AW289" s="13" t="s">
        <v>32</v>
      </c>
      <c r="AX289" s="13" t="s">
        <v>78</v>
      </c>
      <c r="AY289" s="205" t="s">
        <v>136</v>
      </c>
    </row>
    <row r="290" spans="1:51" s="14" customFormat="1" ht="12">
      <c r="A290" s="14"/>
      <c r="B290" s="211"/>
      <c r="C290" s="14"/>
      <c r="D290" s="200" t="s">
        <v>148</v>
      </c>
      <c r="E290" s="212" t="s">
        <v>1</v>
      </c>
      <c r="F290" s="213" t="s">
        <v>318</v>
      </c>
      <c r="G290" s="14"/>
      <c r="H290" s="214">
        <v>718.13</v>
      </c>
      <c r="I290" s="215"/>
      <c r="J290" s="14"/>
      <c r="K290" s="14"/>
      <c r="L290" s="211"/>
      <c r="M290" s="216"/>
      <c r="N290" s="217"/>
      <c r="O290" s="217"/>
      <c r="P290" s="217"/>
      <c r="Q290" s="217"/>
      <c r="R290" s="217"/>
      <c r="S290" s="217"/>
      <c r="T290" s="21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12" t="s">
        <v>148</v>
      </c>
      <c r="AU290" s="212" t="s">
        <v>157</v>
      </c>
      <c r="AV290" s="14" t="s">
        <v>88</v>
      </c>
      <c r="AW290" s="14" t="s">
        <v>32</v>
      </c>
      <c r="AX290" s="14" t="s">
        <v>78</v>
      </c>
      <c r="AY290" s="212" t="s">
        <v>136</v>
      </c>
    </row>
    <row r="291" spans="1:51" s="15" customFormat="1" ht="12">
      <c r="A291" s="15"/>
      <c r="B291" s="219"/>
      <c r="C291" s="15"/>
      <c r="D291" s="200" t="s">
        <v>148</v>
      </c>
      <c r="E291" s="220" t="s">
        <v>1</v>
      </c>
      <c r="F291" s="221" t="s">
        <v>151</v>
      </c>
      <c r="G291" s="15"/>
      <c r="H291" s="222">
        <v>718.13</v>
      </c>
      <c r="I291" s="223"/>
      <c r="J291" s="15"/>
      <c r="K291" s="15"/>
      <c r="L291" s="219"/>
      <c r="M291" s="224"/>
      <c r="N291" s="225"/>
      <c r="O291" s="225"/>
      <c r="P291" s="225"/>
      <c r="Q291" s="225"/>
      <c r="R291" s="225"/>
      <c r="S291" s="225"/>
      <c r="T291" s="226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20" t="s">
        <v>148</v>
      </c>
      <c r="AU291" s="220" t="s">
        <v>157</v>
      </c>
      <c r="AV291" s="15" t="s">
        <v>144</v>
      </c>
      <c r="AW291" s="15" t="s">
        <v>32</v>
      </c>
      <c r="AX291" s="15" t="s">
        <v>86</v>
      </c>
      <c r="AY291" s="220" t="s">
        <v>136</v>
      </c>
    </row>
    <row r="292" spans="1:65" s="2" customFormat="1" ht="16.5" customHeight="1">
      <c r="A292" s="37"/>
      <c r="B292" s="187"/>
      <c r="C292" s="188" t="s">
        <v>319</v>
      </c>
      <c r="D292" s="188" t="s">
        <v>139</v>
      </c>
      <c r="E292" s="189" t="s">
        <v>320</v>
      </c>
      <c r="F292" s="190" t="s">
        <v>321</v>
      </c>
      <c r="G292" s="191" t="s">
        <v>142</v>
      </c>
      <c r="H292" s="192">
        <v>6.5</v>
      </c>
      <c r="I292" s="193"/>
      <c r="J292" s="192">
        <f>ROUND(I292*H292,2)</f>
        <v>0</v>
      </c>
      <c r="K292" s="190" t="s">
        <v>143</v>
      </c>
      <c r="L292" s="38"/>
      <c r="M292" s="194" t="s">
        <v>1</v>
      </c>
      <c r="N292" s="195" t="s">
        <v>43</v>
      </c>
      <c r="O292" s="76"/>
      <c r="P292" s="196">
        <f>O292*H292</f>
        <v>0</v>
      </c>
      <c r="Q292" s="196">
        <v>0.324</v>
      </c>
      <c r="R292" s="196">
        <f>Q292*H292</f>
        <v>2.106</v>
      </c>
      <c r="S292" s="196">
        <v>0</v>
      </c>
      <c r="T292" s="197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8" t="s">
        <v>144</v>
      </c>
      <c r="AT292" s="198" t="s">
        <v>139</v>
      </c>
      <c r="AU292" s="198" t="s">
        <v>157</v>
      </c>
      <c r="AY292" s="18" t="s">
        <v>136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18" t="s">
        <v>86</v>
      </c>
      <c r="BK292" s="199">
        <f>ROUND(I292*H292,2)</f>
        <v>0</v>
      </c>
      <c r="BL292" s="18" t="s">
        <v>144</v>
      </c>
      <c r="BM292" s="198" t="s">
        <v>322</v>
      </c>
    </row>
    <row r="293" spans="1:47" s="2" customFormat="1" ht="12">
      <c r="A293" s="37"/>
      <c r="B293" s="38"/>
      <c r="C293" s="37"/>
      <c r="D293" s="200" t="s">
        <v>146</v>
      </c>
      <c r="E293" s="37"/>
      <c r="F293" s="201" t="s">
        <v>323</v>
      </c>
      <c r="G293" s="37"/>
      <c r="H293" s="37"/>
      <c r="I293" s="123"/>
      <c r="J293" s="37"/>
      <c r="K293" s="37"/>
      <c r="L293" s="38"/>
      <c r="M293" s="202"/>
      <c r="N293" s="203"/>
      <c r="O293" s="76"/>
      <c r="P293" s="76"/>
      <c r="Q293" s="76"/>
      <c r="R293" s="76"/>
      <c r="S293" s="76"/>
      <c r="T293" s="7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8" t="s">
        <v>146</v>
      </c>
      <c r="AU293" s="18" t="s">
        <v>157</v>
      </c>
    </row>
    <row r="294" spans="1:51" s="13" customFormat="1" ht="12">
      <c r="A294" s="13"/>
      <c r="B294" s="204"/>
      <c r="C294" s="13"/>
      <c r="D294" s="200" t="s">
        <v>148</v>
      </c>
      <c r="E294" s="205" t="s">
        <v>1</v>
      </c>
      <c r="F294" s="206" t="s">
        <v>324</v>
      </c>
      <c r="G294" s="13"/>
      <c r="H294" s="205" t="s">
        <v>1</v>
      </c>
      <c r="I294" s="207"/>
      <c r="J294" s="13"/>
      <c r="K294" s="13"/>
      <c r="L294" s="204"/>
      <c r="M294" s="208"/>
      <c r="N294" s="209"/>
      <c r="O294" s="209"/>
      <c r="P294" s="209"/>
      <c r="Q294" s="209"/>
      <c r="R294" s="209"/>
      <c r="S294" s="209"/>
      <c r="T294" s="21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05" t="s">
        <v>148</v>
      </c>
      <c r="AU294" s="205" t="s">
        <v>157</v>
      </c>
      <c r="AV294" s="13" t="s">
        <v>86</v>
      </c>
      <c r="AW294" s="13" t="s">
        <v>32</v>
      </c>
      <c r="AX294" s="13" t="s">
        <v>78</v>
      </c>
      <c r="AY294" s="205" t="s">
        <v>136</v>
      </c>
    </row>
    <row r="295" spans="1:51" s="14" customFormat="1" ht="12">
      <c r="A295" s="14"/>
      <c r="B295" s="211"/>
      <c r="C295" s="14"/>
      <c r="D295" s="200" t="s">
        <v>148</v>
      </c>
      <c r="E295" s="212" t="s">
        <v>1</v>
      </c>
      <c r="F295" s="213" t="s">
        <v>325</v>
      </c>
      <c r="G295" s="14"/>
      <c r="H295" s="214">
        <v>6.5</v>
      </c>
      <c r="I295" s="215"/>
      <c r="J295" s="14"/>
      <c r="K295" s="14"/>
      <c r="L295" s="211"/>
      <c r="M295" s="216"/>
      <c r="N295" s="217"/>
      <c r="O295" s="217"/>
      <c r="P295" s="217"/>
      <c r="Q295" s="217"/>
      <c r="R295" s="217"/>
      <c r="S295" s="217"/>
      <c r="T295" s="21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12" t="s">
        <v>148</v>
      </c>
      <c r="AU295" s="212" t="s">
        <v>157</v>
      </c>
      <c r="AV295" s="14" t="s">
        <v>88</v>
      </c>
      <c r="AW295" s="14" t="s">
        <v>32</v>
      </c>
      <c r="AX295" s="14" t="s">
        <v>78</v>
      </c>
      <c r="AY295" s="212" t="s">
        <v>136</v>
      </c>
    </row>
    <row r="296" spans="1:51" s="15" customFormat="1" ht="12">
      <c r="A296" s="15"/>
      <c r="B296" s="219"/>
      <c r="C296" s="15"/>
      <c r="D296" s="200" t="s">
        <v>148</v>
      </c>
      <c r="E296" s="220" t="s">
        <v>1</v>
      </c>
      <c r="F296" s="221" t="s">
        <v>151</v>
      </c>
      <c r="G296" s="15"/>
      <c r="H296" s="222">
        <v>6.5</v>
      </c>
      <c r="I296" s="223"/>
      <c r="J296" s="15"/>
      <c r="K296" s="15"/>
      <c r="L296" s="219"/>
      <c r="M296" s="224"/>
      <c r="N296" s="225"/>
      <c r="O296" s="225"/>
      <c r="P296" s="225"/>
      <c r="Q296" s="225"/>
      <c r="R296" s="225"/>
      <c r="S296" s="225"/>
      <c r="T296" s="22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20" t="s">
        <v>148</v>
      </c>
      <c r="AU296" s="220" t="s">
        <v>157</v>
      </c>
      <c r="AV296" s="15" t="s">
        <v>144</v>
      </c>
      <c r="AW296" s="15" t="s">
        <v>32</v>
      </c>
      <c r="AX296" s="15" t="s">
        <v>86</v>
      </c>
      <c r="AY296" s="220" t="s">
        <v>136</v>
      </c>
    </row>
    <row r="297" spans="1:65" s="2" customFormat="1" ht="21.75" customHeight="1">
      <c r="A297" s="37"/>
      <c r="B297" s="187"/>
      <c r="C297" s="188" t="s">
        <v>326</v>
      </c>
      <c r="D297" s="188" t="s">
        <v>139</v>
      </c>
      <c r="E297" s="189" t="s">
        <v>327</v>
      </c>
      <c r="F297" s="190" t="s">
        <v>328</v>
      </c>
      <c r="G297" s="191" t="s">
        <v>160</v>
      </c>
      <c r="H297" s="192">
        <v>326.75</v>
      </c>
      <c r="I297" s="193"/>
      <c r="J297" s="192">
        <f>ROUND(I297*H297,2)</f>
        <v>0</v>
      </c>
      <c r="K297" s="190" t="s">
        <v>143</v>
      </c>
      <c r="L297" s="38"/>
      <c r="M297" s="194" t="s">
        <v>1</v>
      </c>
      <c r="N297" s="195" t="s">
        <v>43</v>
      </c>
      <c r="O297" s="76"/>
      <c r="P297" s="196">
        <f>O297*H297</f>
        <v>0</v>
      </c>
      <c r="Q297" s="196">
        <v>0.15539952</v>
      </c>
      <c r="R297" s="196">
        <f>Q297*H297</f>
        <v>50.776793160000004</v>
      </c>
      <c r="S297" s="196">
        <v>0</v>
      </c>
      <c r="T297" s="197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8" t="s">
        <v>144</v>
      </c>
      <c r="AT297" s="198" t="s">
        <v>139</v>
      </c>
      <c r="AU297" s="198" t="s">
        <v>157</v>
      </c>
      <c r="AY297" s="18" t="s">
        <v>136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8" t="s">
        <v>86</v>
      </c>
      <c r="BK297" s="199">
        <f>ROUND(I297*H297,2)</f>
        <v>0</v>
      </c>
      <c r="BL297" s="18" t="s">
        <v>144</v>
      </c>
      <c r="BM297" s="198" t="s">
        <v>329</v>
      </c>
    </row>
    <row r="298" spans="1:47" s="2" customFormat="1" ht="12">
      <c r="A298" s="37"/>
      <c r="B298" s="38"/>
      <c r="C298" s="37"/>
      <c r="D298" s="200" t="s">
        <v>146</v>
      </c>
      <c r="E298" s="37"/>
      <c r="F298" s="201" t="s">
        <v>330</v>
      </c>
      <c r="G298" s="37"/>
      <c r="H298" s="37"/>
      <c r="I298" s="123"/>
      <c r="J298" s="37"/>
      <c r="K298" s="37"/>
      <c r="L298" s="38"/>
      <c r="M298" s="202"/>
      <c r="N298" s="203"/>
      <c r="O298" s="76"/>
      <c r="P298" s="76"/>
      <c r="Q298" s="76"/>
      <c r="R298" s="76"/>
      <c r="S298" s="76"/>
      <c r="T298" s="7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8" t="s">
        <v>146</v>
      </c>
      <c r="AU298" s="18" t="s">
        <v>157</v>
      </c>
    </row>
    <row r="299" spans="1:51" s="13" customFormat="1" ht="12">
      <c r="A299" s="13"/>
      <c r="B299" s="204"/>
      <c r="C299" s="13"/>
      <c r="D299" s="200" t="s">
        <v>148</v>
      </c>
      <c r="E299" s="205" t="s">
        <v>1</v>
      </c>
      <c r="F299" s="206" t="s">
        <v>331</v>
      </c>
      <c r="G299" s="13"/>
      <c r="H299" s="205" t="s">
        <v>1</v>
      </c>
      <c r="I299" s="207"/>
      <c r="J299" s="13"/>
      <c r="K299" s="13"/>
      <c r="L299" s="204"/>
      <c r="M299" s="208"/>
      <c r="N299" s="209"/>
      <c r="O299" s="209"/>
      <c r="P299" s="209"/>
      <c r="Q299" s="209"/>
      <c r="R299" s="209"/>
      <c r="S299" s="209"/>
      <c r="T299" s="21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05" t="s">
        <v>148</v>
      </c>
      <c r="AU299" s="205" t="s">
        <v>157</v>
      </c>
      <c r="AV299" s="13" t="s">
        <v>86</v>
      </c>
      <c r="AW299" s="13" t="s">
        <v>32</v>
      </c>
      <c r="AX299" s="13" t="s">
        <v>78</v>
      </c>
      <c r="AY299" s="205" t="s">
        <v>136</v>
      </c>
    </row>
    <row r="300" spans="1:51" s="14" customFormat="1" ht="12">
      <c r="A300" s="14"/>
      <c r="B300" s="211"/>
      <c r="C300" s="14"/>
      <c r="D300" s="200" t="s">
        <v>148</v>
      </c>
      <c r="E300" s="212" t="s">
        <v>1</v>
      </c>
      <c r="F300" s="213" t="s">
        <v>332</v>
      </c>
      <c r="G300" s="14"/>
      <c r="H300" s="214">
        <v>94.25</v>
      </c>
      <c r="I300" s="215"/>
      <c r="J300" s="14"/>
      <c r="K300" s="14"/>
      <c r="L300" s="211"/>
      <c r="M300" s="216"/>
      <c r="N300" s="217"/>
      <c r="O300" s="217"/>
      <c r="P300" s="217"/>
      <c r="Q300" s="217"/>
      <c r="R300" s="217"/>
      <c r="S300" s="217"/>
      <c r="T300" s="21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12" t="s">
        <v>148</v>
      </c>
      <c r="AU300" s="212" t="s">
        <v>157</v>
      </c>
      <c r="AV300" s="14" t="s">
        <v>88</v>
      </c>
      <c r="AW300" s="14" t="s">
        <v>32</v>
      </c>
      <c r="AX300" s="14" t="s">
        <v>78</v>
      </c>
      <c r="AY300" s="212" t="s">
        <v>136</v>
      </c>
    </row>
    <row r="301" spans="1:51" s="13" customFormat="1" ht="12">
      <c r="A301" s="13"/>
      <c r="B301" s="204"/>
      <c r="C301" s="13"/>
      <c r="D301" s="200" t="s">
        <v>148</v>
      </c>
      <c r="E301" s="205" t="s">
        <v>1</v>
      </c>
      <c r="F301" s="206" t="s">
        <v>333</v>
      </c>
      <c r="G301" s="13"/>
      <c r="H301" s="205" t="s">
        <v>1</v>
      </c>
      <c r="I301" s="207"/>
      <c r="J301" s="13"/>
      <c r="K301" s="13"/>
      <c r="L301" s="204"/>
      <c r="M301" s="208"/>
      <c r="N301" s="209"/>
      <c r="O301" s="209"/>
      <c r="P301" s="209"/>
      <c r="Q301" s="209"/>
      <c r="R301" s="209"/>
      <c r="S301" s="209"/>
      <c r="T301" s="21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05" t="s">
        <v>148</v>
      </c>
      <c r="AU301" s="205" t="s">
        <v>157</v>
      </c>
      <c r="AV301" s="13" t="s">
        <v>86</v>
      </c>
      <c r="AW301" s="13" t="s">
        <v>32</v>
      </c>
      <c r="AX301" s="13" t="s">
        <v>78</v>
      </c>
      <c r="AY301" s="205" t="s">
        <v>136</v>
      </c>
    </row>
    <row r="302" spans="1:51" s="14" customFormat="1" ht="12">
      <c r="A302" s="14"/>
      <c r="B302" s="211"/>
      <c r="C302" s="14"/>
      <c r="D302" s="200" t="s">
        <v>148</v>
      </c>
      <c r="E302" s="212" t="s">
        <v>1</v>
      </c>
      <c r="F302" s="213" t="s">
        <v>334</v>
      </c>
      <c r="G302" s="14"/>
      <c r="H302" s="214">
        <v>10</v>
      </c>
      <c r="I302" s="215"/>
      <c r="J302" s="14"/>
      <c r="K302" s="14"/>
      <c r="L302" s="211"/>
      <c r="M302" s="216"/>
      <c r="N302" s="217"/>
      <c r="O302" s="217"/>
      <c r="P302" s="217"/>
      <c r="Q302" s="217"/>
      <c r="R302" s="217"/>
      <c r="S302" s="217"/>
      <c r="T302" s="21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12" t="s">
        <v>148</v>
      </c>
      <c r="AU302" s="212" t="s">
        <v>157</v>
      </c>
      <c r="AV302" s="14" t="s">
        <v>88</v>
      </c>
      <c r="AW302" s="14" t="s">
        <v>32</v>
      </c>
      <c r="AX302" s="14" t="s">
        <v>78</v>
      </c>
      <c r="AY302" s="212" t="s">
        <v>136</v>
      </c>
    </row>
    <row r="303" spans="1:51" s="13" customFormat="1" ht="12">
      <c r="A303" s="13"/>
      <c r="B303" s="204"/>
      <c r="C303" s="13"/>
      <c r="D303" s="200" t="s">
        <v>148</v>
      </c>
      <c r="E303" s="205" t="s">
        <v>1</v>
      </c>
      <c r="F303" s="206" t="s">
        <v>335</v>
      </c>
      <c r="G303" s="13"/>
      <c r="H303" s="205" t="s">
        <v>1</v>
      </c>
      <c r="I303" s="207"/>
      <c r="J303" s="13"/>
      <c r="K303" s="13"/>
      <c r="L303" s="204"/>
      <c r="M303" s="208"/>
      <c r="N303" s="209"/>
      <c r="O303" s="209"/>
      <c r="P303" s="209"/>
      <c r="Q303" s="209"/>
      <c r="R303" s="209"/>
      <c r="S303" s="209"/>
      <c r="T303" s="21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05" t="s">
        <v>148</v>
      </c>
      <c r="AU303" s="205" t="s">
        <v>157</v>
      </c>
      <c r="AV303" s="13" t="s">
        <v>86</v>
      </c>
      <c r="AW303" s="13" t="s">
        <v>32</v>
      </c>
      <c r="AX303" s="13" t="s">
        <v>78</v>
      </c>
      <c r="AY303" s="205" t="s">
        <v>136</v>
      </c>
    </row>
    <row r="304" spans="1:51" s="14" customFormat="1" ht="12">
      <c r="A304" s="14"/>
      <c r="B304" s="211"/>
      <c r="C304" s="14"/>
      <c r="D304" s="200" t="s">
        <v>148</v>
      </c>
      <c r="E304" s="212" t="s">
        <v>1</v>
      </c>
      <c r="F304" s="213" t="s">
        <v>336</v>
      </c>
      <c r="G304" s="14"/>
      <c r="H304" s="214">
        <v>49</v>
      </c>
      <c r="I304" s="215"/>
      <c r="J304" s="14"/>
      <c r="K304" s="14"/>
      <c r="L304" s="211"/>
      <c r="M304" s="216"/>
      <c r="N304" s="217"/>
      <c r="O304" s="217"/>
      <c r="P304" s="217"/>
      <c r="Q304" s="217"/>
      <c r="R304" s="217"/>
      <c r="S304" s="217"/>
      <c r="T304" s="21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12" t="s">
        <v>148</v>
      </c>
      <c r="AU304" s="212" t="s">
        <v>157</v>
      </c>
      <c r="AV304" s="14" t="s">
        <v>88</v>
      </c>
      <c r="AW304" s="14" t="s">
        <v>32</v>
      </c>
      <c r="AX304" s="14" t="s">
        <v>78</v>
      </c>
      <c r="AY304" s="212" t="s">
        <v>136</v>
      </c>
    </row>
    <row r="305" spans="1:51" s="13" customFormat="1" ht="12">
      <c r="A305" s="13"/>
      <c r="B305" s="204"/>
      <c r="C305" s="13"/>
      <c r="D305" s="200" t="s">
        <v>148</v>
      </c>
      <c r="E305" s="205" t="s">
        <v>1</v>
      </c>
      <c r="F305" s="206" t="s">
        <v>337</v>
      </c>
      <c r="G305" s="13"/>
      <c r="H305" s="205" t="s">
        <v>1</v>
      </c>
      <c r="I305" s="207"/>
      <c r="J305" s="13"/>
      <c r="K305" s="13"/>
      <c r="L305" s="204"/>
      <c r="M305" s="208"/>
      <c r="N305" s="209"/>
      <c r="O305" s="209"/>
      <c r="P305" s="209"/>
      <c r="Q305" s="209"/>
      <c r="R305" s="209"/>
      <c r="S305" s="209"/>
      <c r="T305" s="21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05" t="s">
        <v>148</v>
      </c>
      <c r="AU305" s="205" t="s">
        <v>157</v>
      </c>
      <c r="AV305" s="13" t="s">
        <v>86</v>
      </c>
      <c r="AW305" s="13" t="s">
        <v>32</v>
      </c>
      <c r="AX305" s="13" t="s">
        <v>78</v>
      </c>
      <c r="AY305" s="205" t="s">
        <v>136</v>
      </c>
    </row>
    <row r="306" spans="1:51" s="14" customFormat="1" ht="12">
      <c r="A306" s="14"/>
      <c r="B306" s="211"/>
      <c r="C306" s="14"/>
      <c r="D306" s="200" t="s">
        <v>148</v>
      </c>
      <c r="E306" s="212" t="s">
        <v>1</v>
      </c>
      <c r="F306" s="213" t="s">
        <v>338</v>
      </c>
      <c r="G306" s="14"/>
      <c r="H306" s="214">
        <v>70</v>
      </c>
      <c r="I306" s="215"/>
      <c r="J306" s="14"/>
      <c r="K306" s="14"/>
      <c r="L306" s="211"/>
      <c r="M306" s="216"/>
      <c r="N306" s="217"/>
      <c r="O306" s="217"/>
      <c r="P306" s="217"/>
      <c r="Q306" s="217"/>
      <c r="R306" s="217"/>
      <c r="S306" s="217"/>
      <c r="T306" s="21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12" t="s">
        <v>148</v>
      </c>
      <c r="AU306" s="212" t="s">
        <v>157</v>
      </c>
      <c r="AV306" s="14" t="s">
        <v>88</v>
      </c>
      <c r="AW306" s="14" t="s">
        <v>32</v>
      </c>
      <c r="AX306" s="14" t="s">
        <v>78</v>
      </c>
      <c r="AY306" s="212" t="s">
        <v>136</v>
      </c>
    </row>
    <row r="307" spans="1:51" s="13" customFormat="1" ht="12">
      <c r="A307" s="13"/>
      <c r="B307" s="204"/>
      <c r="C307" s="13"/>
      <c r="D307" s="200" t="s">
        <v>148</v>
      </c>
      <c r="E307" s="205" t="s">
        <v>1</v>
      </c>
      <c r="F307" s="206" t="s">
        <v>339</v>
      </c>
      <c r="G307" s="13"/>
      <c r="H307" s="205" t="s">
        <v>1</v>
      </c>
      <c r="I307" s="207"/>
      <c r="J307" s="13"/>
      <c r="K307" s="13"/>
      <c r="L307" s="204"/>
      <c r="M307" s="208"/>
      <c r="N307" s="209"/>
      <c r="O307" s="209"/>
      <c r="P307" s="209"/>
      <c r="Q307" s="209"/>
      <c r="R307" s="209"/>
      <c r="S307" s="209"/>
      <c r="T307" s="21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05" t="s">
        <v>148</v>
      </c>
      <c r="AU307" s="205" t="s">
        <v>157</v>
      </c>
      <c r="AV307" s="13" t="s">
        <v>86</v>
      </c>
      <c r="AW307" s="13" t="s">
        <v>32</v>
      </c>
      <c r="AX307" s="13" t="s">
        <v>78</v>
      </c>
      <c r="AY307" s="205" t="s">
        <v>136</v>
      </c>
    </row>
    <row r="308" spans="1:51" s="14" customFormat="1" ht="12">
      <c r="A308" s="14"/>
      <c r="B308" s="211"/>
      <c r="C308" s="14"/>
      <c r="D308" s="200" t="s">
        <v>148</v>
      </c>
      <c r="E308" s="212" t="s">
        <v>1</v>
      </c>
      <c r="F308" s="213" t="s">
        <v>340</v>
      </c>
      <c r="G308" s="14"/>
      <c r="H308" s="214">
        <v>68.5</v>
      </c>
      <c r="I308" s="215"/>
      <c r="J308" s="14"/>
      <c r="K308" s="14"/>
      <c r="L308" s="211"/>
      <c r="M308" s="216"/>
      <c r="N308" s="217"/>
      <c r="O308" s="217"/>
      <c r="P308" s="217"/>
      <c r="Q308" s="217"/>
      <c r="R308" s="217"/>
      <c r="S308" s="217"/>
      <c r="T308" s="21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12" t="s">
        <v>148</v>
      </c>
      <c r="AU308" s="212" t="s">
        <v>157</v>
      </c>
      <c r="AV308" s="14" t="s">
        <v>88</v>
      </c>
      <c r="AW308" s="14" t="s">
        <v>32</v>
      </c>
      <c r="AX308" s="14" t="s">
        <v>78</v>
      </c>
      <c r="AY308" s="212" t="s">
        <v>136</v>
      </c>
    </row>
    <row r="309" spans="1:51" s="13" customFormat="1" ht="12">
      <c r="A309" s="13"/>
      <c r="B309" s="204"/>
      <c r="C309" s="13"/>
      <c r="D309" s="200" t="s">
        <v>148</v>
      </c>
      <c r="E309" s="205" t="s">
        <v>1</v>
      </c>
      <c r="F309" s="206" t="s">
        <v>341</v>
      </c>
      <c r="G309" s="13"/>
      <c r="H309" s="205" t="s">
        <v>1</v>
      </c>
      <c r="I309" s="207"/>
      <c r="J309" s="13"/>
      <c r="K309" s="13"/>
      <c r="L309" s="204"/>
      <c r="M309" s="208"/>
      <c r="N309" s="209"/>
      <c r="O309" s="209"/>
      <c r="P309" s="209"/>
      <c r="Q309" s="209"/>
      <c r="R309" s="209"/>
      <c r="S309" s="209"/>
      <c r="T309" s="21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05" t="s">
        <v>148</v>
      </c>
      <c r="AU309" s="205" t="s">
        <v>157</v>
      </c>
      <c r="AV309" s="13" t="s">
        <v>86</v>
      </c>
      <c r="AW309" s="13" t="s">
        <v>32</v>
      </c>
      <c r="AX309" s="13" t="s">
        <v>78</v>
      </c>
      <c r="AY309" s="205" t="s">
        <v>136</v>
      </c>
    </row>
    <row r="310" spans="1:51" s="14" customFormat="1" ht="12">
      <c r="A310" s="14"/>
      <c r="B310" s="211"/>
      <c r="C310" s="14"/>
      <c r="D310" s="200" t="s">
        <v>148</v>
      </c>
      <c r="E310" s="212" t="s">
        <v>1</v>
      </c>
      <c r="F310" s="213" t="s">
        <v>342</v>
      </c>
      <c r="G310" s="14"/>
      <c r="H310" s="214">
        <v>35</v>
      </c>
      <c r="I310" s="215"/>
      <c r="J310" s="14"/>
      <c r="K310" s="14"/>
      <c r="L310" s="211"/>
      <c r="M310" s="216"/>
      <c r="N310" s="217"/>
      <c r="O310" s="217"/>
      <c r="P310" s="217"/>
      <c r="Q310" s="217"/>
      <c r="R310" s="217"/>
      <c r="S310" s="217"/>
      <c r="T310" s="21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12" t="s">
        <v>148</v>
      </c>
      <c r="AU310" s="212" t="s">
        <v>157</v>
      </c>
      <c r="AV310" s="14" t="s">
        <v>88</v>
      </c>
      <c r="AW310" s="14" t="s">
        <v>32</v>
      </c>
      <c r="AX310" s="14" t="s">
        <v>78</v>
      </c>
      <c r="AY310" s="212" t="s">
        <v>136</v>
      </c>
    </row>
    <row r="311" spans="1:51" s="15" customFormat="1" ht="12">
      <c r="A311" s="15"/>
      <c r="B311" s="219"/>
      <c r="C311" s="15"/>
      <c r="D311" s="200" t="s">
        <v>148</v>
      </c>
      <c r="E311" s="220" t="s">
        <v>1</v>
      </c>
      <c r="F311" s="221" t="s">
        <v>151</v>
      </c>
      <c r="G311" s="15"/>
      <c r="H311" s="222">
        <v>326.75</v>
      </c>
      <c r="I311" s="223"/>
      <c r="J311" s="15"/>
      <c r="K311" s="15"/>
      <c r="L311" s="219"/>
      <c r="M311" s="224"/>
      <c r="N311" s="225"/>
      <c r="O311" s="225"/>
      <c r="P311" s="225"/>
      <c r="Q311" s="225"/>
      <c r="R311" s="225"/>
      <c r="S311" s="225"/>
      <c r="T311" s="226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20" t="s">
        <v>148</v>
      </c>
      <c r="AU311" s="220" t="s">
        <v>157</v>
      </c>
      <c r="AV311" s="15" t="s">
        <v>144</v>
      </c>
      <c r="AW311" s="15" t="s">
        <v>32</v>
      </c>
      <c r="AX311" s="15" t="s">
        <v>86</v>
      </c>
      <c r="AY311" s="220" t="s">
        <v>136</v>
      </c>
    </row>
    <row r="312" spans="1:65" s="2" customFormat="1" ht="16.5" customHeight="1">
      <c r="A312" s="37"/>
      <c r="B312" s="187"/>
      <c r="C312" s="227" t="s">
        <v>343</v>
      </c>
      <c r="D312" s="227" t="s">
        <v>259</v>
      </c>
      <c r="E312" s="228" t="s">
        <v>344</v>
      </c>
      <c r="F312" s="229" t="s">
        <v>331</v>
      </c>
      <c r="G312" s="230" t="s">
        <v>160</v>
      </c>
      <c r="H312" s="231">
        <v>94.25</v>
      </c>
      <c r="I312" s="232"/>
      <c r="J312" s="231">
        <f>ROUND(I312*H312,2)</f>
        <v>0</v>
      </c>
      <c r="K312" s="229" t="s">
        <v>143</v>
      </c>
      <c r="L312" s="233"/>
      <c r="M312" s="234" t="s">
        <v>1</v>
      </c>
      <c r="N312" s="235" t="s">
        <v>43</v>
      </c>
      <c r="O312" s="76"/>
      <c r="P312" s="196">
        <f>O312*H312</f>
        <v>0</v>
      </c>
      <c r="Q312" s="196">
        <v>0.08</v>
      </c>
      <c r="R312" s="196">
        <f>Q312*H312</f>
        <v>7.54</v>
      </c>
      <c r="S312" s="196">
        <v>0</v>
      </c>
      <c r="T312" s="197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98" t="s">
        <v>195</v>
      </c>
      <c r="AT312" s="198" t="s">
        <v>259</v>
      </c>
      <c r="AU312" s="198" t="s">
        <v>157</v>
      </c>
      <c r="AY312" s="18" t="s">
        <v>136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8" t="s">
        <v>86</v>
      </c>
      <c r="BK312" s="199">
        <f>ROUND(I312*H312,2)</f>
        <v>0</v>
      </c>
      <c r="BL312" s="18" t="s">
        <v>144</v>
      </c>
      <c r="BM312" s="198" t="s">
        <v>345</v>
      </c>
    </row>
    <row r="313" spans="1:47" s="2" customFormat="1" ht="12">
      <c r="A313" s="37"/>
      <c r="B313" s="38"/>
      <c r="C313" s="37"/>
      <c r="D313" s="200" t="s">
        <v>146</v>
      </c>
      <c r="E313" s="37"/>
      <c r="F313" s="201" t="s">
        <v>331</v>
      </c>
      <c r="G313" s="37"/>
      <c r="H313" s="37"/>
      <c r="I313" s="123"/>
      <c r="J313" s="37"/>
      <c r="K313" s="37"/>
      <c r="L313" s="38"/>
      <c r="M313" s="202"/>
      <c r="N313" s="203"/>
      <c r="O313" s="76"/>
      <c r="P313" s="76"/>
      <c r="Q313" s="76"/>
      <c r="R313" s="76"/>
      <c r="S313" s="76"/>
      <c r="T313" s="7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8" t="s">
        <v>146</v>
      </c>
      <c r="AU313" s="18" t="s">
        <v>157</v>
      </c>
    </row>
    <row r="314" spans="1:51" s="13" customFormat="1" ht="12">
      <c r="A314" s="13"/>
      <c r="B314" s="204"/>
      <c r="C314" s="13"/>
      <c r="D314" s="200" t="s">
        <v>148</v>
      </c>
      <c r="E314" s="205" t="s">
        <v>1</v>
      </c>
      <c r="F314" s="206" t="s">
        <v>331</v>
      </c>
      <c r="G314" s="13"/>
      <c r="H314" s="205" t="s">
        <v>1</v>
      </c>
      <c r="I314" s="207"/>
      <c r="J314" s="13"/>
      <c r="K314" s="13"/>
      <c r="L314" s="204"/>
      <c r="M314" s="208"/>
      <c r="N314" s="209"/>
      <c r="O314" s="209"/>
      <c r="P314" s="209"/>
      <c r="Q314" s="209"/>
      <c r="R314" s="209"/>
      <c r="S314" s="209"/>
      <c r="T314" s="21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05" t="s">
        <v>148</v>
      </c>
      <c r="AU314" s="205" t="s">
        <v>157</v>
      </c>
      <c r="AV314" s="13" t="s">
        <v>86</v>
      </c>
      <c r="AW314" s="13" t="s">
        <v>32</v>
      </c>
      <c r="AX314" s="13" t="s">
        <v>78</v>
      </c>
      <c r="AY314" s="205" t="s">
        <v>136</v>
      </c>
    </row>
    <row r="315" spans="1:51" s="14" customFormat="1" ht="12">
      <c r="A315" s="14"/>
      <c r="B315" s="211"/>
      <c r="C315" s="14"/>
      <c r="D315" s="200" t="s">
        <v>148</v>
      </c>
      <c r="E315" s="212" t="s">
        <v>1</v>
      </c>
      <c r="F315" s="213" t="s">
        <v>332</v>
      </c>
      <c r="G315" s="14"/>
      <c r="H315" s="214">
        <v>94.25</v>
      </c>
      <c r="I315" s="215"/>
      <c r="J315" s="14"/>
      <c r="K315" s="14"/>
      <c r="L315" s="211"/>
      <c r="M315" s="216"/>
      <c r="N315" s="217"/>
      <c r="O315" s="217"/>
      <c r="P315" s="217"/>
      <c r="Q315" s="217"/>
      <c r="R315" s="217"/>
      <c r="S315" s="217"/>
      <c r="T315" s="21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12" t="s">
        <v>148</v>
      </c>
      <c r="AU315" s="212" t="s">
        <v>157</v>
      </c>
      <c r="AV315" s="14" t="s">
        <v>88</v>
      </c>
      <c r="AW315" s="14" t="s">
        <v>32</v>
      </c>
      <c r="AX315" s="14" t="s">
        <v>78</v>
      </c>
      <c r="AY315" s="212" t="s">
        <v>136</v>
      </c>
    </row>
    <row r="316" spans="1:51" s="15" customFormat="1" ht="12">
      <c r="A316" s="15"/>
      <c r="B316" s="219"/>
      <c r="C316" s="15"/>
      <c r="D316" s="200" t="s">
        <v>148</v>
      </c>
      <c r="E316" s="220" t="s">
        <v>1</v>
      </c>
      <c r="F316" s="221" t="s">
        <v>151</v>
      </c>
      <c r="G316" s="15"/>
      <c r="H316" s="222">
        <v>94.25</v>
      </c>
      <c r="I316" s="223"/>
      <c r="J316" s="15"/>
      <c r="K316" s="15"/>
      <c r="L316" s="219"/>
      <c r="M316" s="224"/>
      <c r="N316" s="225"/>
      <c r="O316" s="225"/>
      <c r="P316" s="225"/>
      <c r="Q316" s="225"/>
      <c r="R316" s="225"/>
      <c r="S316" s="225"/>
      <c r="T316" s="226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20" t="s">
        <v>148</v>
      </c>
      <c r="AU316" s="220" t="s">
        <v>157</v>
      </c>
      <c r="AV316" s="15" t="s">
        <v>144</v>
      </c>
      <c r="AW316" s="15" t="s">
        <v>32</v>
      </c>
      <c r="AX316" s="15" t="s">
        <v>86</v>
      </c>
      <c r="AY316" s="220" t="s">
        <v>136</v>
      </c>
    </row>
    <row r="317" spans="1:65" s="2" customFormat="1" ht="21.75" customHeight="1">
      <c r="A317" s="37"/>
      <c r="B317" s="187"/>
      <c r="C317" s="227" t="s">
        <v>346</v>
      </c>
      <c r="D317" s="227" t="s">
        <v>259</v>
      </c>
      <c r="E317" s="228" t="s">
        <v>347</v>
      </c>
      <c r="F317" s="229" t="s">
        <v>333</v>
      </c>
      <c r="G317" s="230" t="s">
        <v>160</v>
      </c>
      <c r="H317" s="231">
        <v>9</v>
      </c>
      <c r="I317" s="232"/>
      <c r="J317" s="231">
        <f>ROUND(I317*H317,2)</f>
        <v>0</v>
      </c>
      <c r="K317" s="229" t="s">
        <v>143</v>
      </c>
      <c r="L317" s="233"/>
      <c r="M317" s="234" t="s">
        <v>1</v>
      </c>
      <c r="N317" s="235" t="s">
        <v>43</v>
      </c>
      <c r="O317" s="76"/>
      <c r="P317" s="196">
        <f>O317*H317</f>
        <v>0</v>
      </c>
      <c r="Q317" s="196">
        <v>0.06567</v>
      </c>
      <c r="R317" s="196">
        <f>Q317*H317</f>
        <v>0.59103</v>
      </c>
      <c r="S317" s="196">
        <v>0</v>
      </c>
      <c r="T317" s="197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98" t="s">
        <v>195</v>
      </c>
      <c r="AT317" s="198" t="s">
        <v>259</v>
      </c>
      <c r="AU317" s="198" t="s">
        <v>157</v>
      </c>
      <c r="AY317" s="18" t="s">
        <v>136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8" t="s">
        <v>86</v>
      </c>
      <c r="BK317" s="199">
        <f>ROUND(I317*H317,2)</f>
        <v>0</v>
      </c>
      <c r="BL317" s="18" t="s">
        <v>144</v>
      </c>
      <c r="BM317" s="198" t="s">
        <v>348</v>
      </c>
    </row>
    <row r="318" spans="1:47" s="2" customFormat="1" ht="12">
      <c r="A318" s="37"/>
      <c r="B318" s="38"/>
      <c r="C318" s="37"/>
      <c r="D318" s="200" t="s">
        <v>146</v>
      </c>
      <c r="E318" s="37"/>
      <c r="F318" s="201" t="s">
        <v>333</v>
      </c>
      <c r="G318" s="37"/>
      <c r="H318" s="37"/>
      <c r="I318" s="123"/>
      <c r="J318" s="37"/>
      <c r="K318" s="37"/>
      <c r="L318" s="38"/>
      <c r="M318" s="202"/>
      <c r="N318" s="203"/>
      <c r="O318" s="76"/>
      <c r="P318" s="76"/>
      <c r="Q318" s="76"/>
      <c r="R318" s="76"/>
      <c r="S318" s="76"/>
      <c r="T318" s="7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8" t="s">
        <v>146</v>
      </c>
      <c r="AU318" s="18" t="s">
        <v>157</v>
      </c>
    </row>
    <row r="319" spans="1:51" s="13" customFormat="1" ht="12">
      <c r="A319" s="13"/>
      <c r="B319" s="204"/>
      <c r="C319" s="13"/>
      <c r="D319" s="200" t="s">
        <v>148</v>
      </c>
      <c r="E319" s="205" t="s">
        <v>1</v>
      </c>
      <c r="F319" s="206" t="s">
        <v>333</v>
      </c>
      <c r="G319" s="13"/>
      <c r="H319" s="205" t="s">
        <v>1</v>
      </c>
      <c r="I319" s="207"/>
      <c r="J319" s="13"/>
      <c r="K319" s="13"/>
      <c r="L319" s="204"/>
      <c r="M319" s="208"/>
      <c r="N319" s="209"/>
      <c r="O319" s="209"/>
      <c r="P319" s="209"/>
      <c r="Q319" s="209"/>
      <c r="R319" s="209"/>
      <c r="S319" s="209"/>
      <c r="T319" s="21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05" t="s">
        <v>148</v>
      </c>
      <c r="AU319" s="205" t="s">
        <v>157</v>
      </c>
      <c r="AV319" s="13" t="s">
        <v>86</v>
      </c>
      <c r="AW319" s="13" t="s">
        <v>32</v>
      </c>
      <c r="AX319" s="13" t="s">
        <v>78</v>
      </c>
      <c r="AY319" s="205" t="s">
        <v>136</v>
      </c>
    </row>
    <row r="320" spans="1:51" s="14" customFormat="1" ht="12">
      <c r="A320" s="14"/>
      <c r="B320" s="211"/>
      <c r="C320" s="14"/>
      <c r="D320" s="200" t="s">
        <v>148</v>
      </c>
      <c r="E320" s="212" t="s">
        <v>1</v>
      </c>
      <c r="F320" s="213" t="s">
        <v>349</v>
      </c>
      <c r="G320" s="14"/>
      <c r="H320" s="214">
        <v>9</v>
      </c>
      <c r="I320" s="215"/>
      <c r="J320" s="14"/>
      <c r="K320" s="14"/>
      <c r="L320" s="211"/>
      <c r="M320" s="216"/>
      <c r="N320" s="217"/>
      <c r="O320" s="217"/>
      <c r="P320" s="217"/>
      <c r="Q320" s="217"/>
      <c r="R320" s="217"/>
      <c r="S320" s="217"/>
      <c r="T320" s="21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12" t="s">
        <v>148</v>
      </c>
      <c r="AU320" s="212" t="s">
        <v>157</v>
      </c>
      <c r="AV320" s="14" t="s">
        <v>88</v>
      </c>
      <c r="AW320" s="14" t="s">
        <v>32</v>
      </c>
      <c r="AX320" s="14" t="s">
        <v>78</v>
      </c>
      <c r="AY320" s="212" t="s">
        <v>136</v>
      </c>
    </row>
    <row r="321" spans="1:51" s="15" customFormat="1" ht="12">
      <c r="A321" s="15"/>
      <c r="B321" s="219"/>
      <c r="C321" s="15"/>
      <c r="D321" s="200" t="s">
        <v>148</v>
      </c>
      <c r="E321" s="220" t="s">
        <v>1</v>
      </c>
      <c r="F321" s="221" t="s">
        <v>151</v>
      </c>
      <c r="G321" s="15"/>
      <c r="H321" s="222">
        <v>9</v>
      </c>
      <c r="I321" s="223"/>
      <c r="J321" s="15"/>
      <c r="K321" s="15"/>
      <c r="L321" s="219"/>
      <c r="M321" s="224"/>
      <c r="N321" s="225"/>
      <c r="O321" s="225"/>
      <c r="P321" s="225"/>
      <c r="Q321" s="225"/>
      <c r="R321" s="225"/>
      <c r="S321" s="225"/>
      <c r="T321" s="226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20" t="s">
        <v>148</v>
      </c>
      <c r="AU321" s="220" t="s">
        <v>157</v>
      </c>
      <c r="AV321" s="15" t="s">
        <v>144</v>
      </c>
      <c r="AW321" s="15" t="s">
        <v>32</v>
      </c>
      <c r="AX321" s="15" t="s">
        <v>86</v>
      </c>
      <c r="AY321" s="220" t="s">
        <v>136</v>
      </c>
    </row>
    <row r="322" spans="1:65" s="2" customFormat="1" ht="21.75" customHeight="1">
      <c r="A322" s="37"/>
      <c r="B322" s="187"/>
      <c r="C322" s="227" t="s">
        <v>350</v>
      </c>
      <c r="D322" s="227" t="s">
        <v>259</v>
      </c>
      <c r="E322" s="228" t="s">
        <v>351</v>
      </c>
      <c r="F322" s="229" t="s">
        <v>335</v>
      </c>
      <c r="G322" s="230" t="s">
        <v>160</v>
      </c>
      <c r="H322" s="231">
        <v>49</v>
      </c>
      <c r="I322" s="232"/>
      <c r="J322" s="231">
        <f>ROUND(I322*H322,2)</f>
        <v>0</v>
      </c>
      <c r="K322" s="229" t="s">
        <v>143</v>
      </c>
      <c r="L322" s="233"/>
      <c r="M322" s="234" t="s">
        <v>1</v>
      </c>
      <c r="N322" s="235" t="s">
        <v>43</v>
      </c>
      <c r="O322" s="76"/>
      <c r="P322" s="196">
        <f>O322*H322</f>
        <v>0</v>
      </c>
      <c r="Q322" s="196">
        <v>0.0483</v>
      </c>
      <c r="R322" s="196">
        <f>Q322*H322</f>
        <v>2.3667000000000002</v>
      </c>
      <c r="S322" s="196">
        <v>0</v>
      </c>
      <c r="T322" s="197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98" t="s">
        <v>195</v>
      </c>
      <c r="AT322" s="198" t="s">
        <v>259</v>
      </c>
      <c r="AU322" s="198" t="s">
        <v>157</v>
      </c>
      <c r="AY322" s="18" t="s">
        <v>136</v>
      </c>
      <c r="BE322" s="199">
        <f>IF(N322="základní",J322,0)</f>
        <v>0</v>
      </c>
      <c r="BF322" s="199">
        <f>IF(N322="snížená",J322,0)</f>
        <v>0</v>
      </c>
      <c r="BG322" s="199">
        <f>IF(N322="zákl. přenesená",J322,0)</f>
        <v>0</v>
      </c>
      <c r="BH322" s="199">
        <f>IF(N322="sníž. přenesená",J322,0)</f>
        <v>0</v>
      </c>
      <c r="BI322" s="199">
        <f>IF(N322="nulová",J322,0)</f>
        <v>0</v>
      </c>
      <c r="BJ322" s="18" t="s">
        <v>86</v>
      </c>
      <c r="BK322" s="199">
        <f>ROUND(I322*H322,2)</f>
        <v>0</v>
      </c>
      <c r="BL322" s="18" t="s">
        <v>144</v>
      </c>
      <c r="BM322" s="198" t="s">
        <v>352</v>
      </c>
    </row>
    <row r="323" spans="1:47" s="2" customFormat="1" ht="12">
      <c r="A323" s="37"/>
      <c r="B323" s="38"/>
      <c r="C323" s="37"/>
      <c r="D323" s="200" t="s">
        <v>146</v>
      </c>
      <c r="E323" s="37"/>
      <c r="F323" s="201" t="s">
        <v>335</v>
      </c>
      <c r="G323" s="37"/>
      <c r="H323" s="37"/>
      <c r="I323" s="123"/>
      <c r="J323" s="37"/>
      <c r="K323" s="37"/>
      <c r="L323" s="38"/>
      <c r="M323" s="202"/>
      <c r="N323" s="203"/>
      <c r="O323" s="76"/>
      <c r="P323" s="76"/>
      <c r="Q323" s="76"/>
      <c r="R323" s="76"/>
      <c r="S323" s="76"/>
      <c r="T323" s="7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8" t="s">
        <v>146</v>
      </c>
      <c r="AU323" s="18" t="s">
        <v>157</v>
      </c>
    </row>
    <row r="324" spans="1:51" s="13" customFormat="1" ht="12">
      <c r="A324" s="13"/>
      <c r="B324" s="204"/>
      <c r="C324" s="13"/>
      <c r="D324" s="200" t="s">
        <v>148</v>
      </c>
      <c r="E324" s="205" t="s">
        <v>1</v>
      </c>
      <c r="F324" s="206" t="s">
        <v>335</v>
      </c>
      <c r="G324" s="13"/>
      <c r="H324" s="205" t="s">
        <v>1</v>
      </c>
      <c r="I324" s="207"/>
      <c r="J324" s="13"/>
      <c r="K324" s="13"/>
      <c r="L324" s="204"/>
      <c r="M324" s="208"/>
      <c r="N324" s="209"/>
      <c r="O324" s="209"/>
      <c r="P324" s="209"/>
      <c r="Q324" s="209"/>
      <c r="R324" s="209"/>
      <c r="S324" s="209"/>
      <c r="T324" s="21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05" t="s">
        <v>148</v>
      </c>
      <c r="AU324" s="205" t="s">
        <v>157</v>
      </c>
      <c r="AV324" s="13" t="s">
        <v>86</v>
      </c>
      <c r="AW324" s="13" t="s">
        <v>32</v>
      </c>
      <c r="AX324" s="13" t="s">
        <v>78</v>
      </c>
      <c r="AY324" s="205" t="s">
        <v>136</v>
      </c>
    </row>
    <row r="325" spans="1:51" s="14" customFormat="1" ht="12">
      <c r="A325" s="14"/>
      <c r="B325" s="211"/>
      <c r="C325" s="14"/>
      <c r="D325" s="200" t="s">
        <v>148</v>
      </c>
      <c r="E325" s="212" t="s">
        <v>1</v>
      </c>
      <c r="F325" s="213" t="s">
        <v>336</v>
      </c>
      <c r="G325" s="14"/>
      <c r="H325" s="214">
        <v>49</v>
      </c>
      <c r="I325" s="215"/>
      <c r="J325" s="14"/>
      <c r="K325" s="14"/>
      <c r="L325" s="211"/>
      <c r="M325" s="216"/>
      <c r="N325" s="217"/>
      <c r="O325" s="217"/>
      <c r="P325" s="217"/>
      <c r="Q325" s="217"/>
      <c r="R325" s="217"/>
      <c r="S325" s="217"/>
      <c r="T325" s="21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12" t="s">
        <v>148</v>
      </c>
      <c r="AU325" s="212" t="s">
        <v>157</v>
      </c>
      <c r="AV325" s="14" t="s">
        <v>88</v>
      </c>
      <c r="AW325" s="14" t="s">
        <v>32</v>
      </c>
      <c r="AX325" s="14" t="s">
        <v>78</v>
      </c>
      <c r="AY325" s="212" t="s">
        <v>136</v>
      </c>
    </row>
    <row r="326" spans="1:51" s="15" customFormat="1" ht="12">
      <c r="A326" s="15"/>
      <c r="B326" s="219"/>
      <c r="C326" s="15"/>
      <c r="D326" s="200" t="s">
        <v>148</v>
      </c>
      <c r="E326" s="220" t="s">
        <v>1</v>
      </c>
      <c r="F326" s="221" t="s">
        <v>151</v>
      </c>
      <c r="G326" s="15"/>
      <c r="H326" s="222">
        <v>49</v>
      </c>
      <c r="I326" s="223"/>
      <c r="J326" s="15"/>
      <c r="K326" s="15"/>
      <c r="L326" s="219"/>
      <c r="M326" s="224"/>
      <c r="N326" s="225"/>
      <c r="O326" s="225"/>
      <c r="P326" s="225"/>
      <c r="Q326" s="225"/>
      <c r="R326" s="225"/>
      <c r="S326" s="225"/>
      <c r="T326" s="226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20" t="s">
        <v>148</v>
      </c>
      <c r="AU326" s="220" t="s">
        <v>157</v>
      </c>
      <c r="AV326" s="15" t="s">
        <v>144</v>
      </c>
      <c r="AW326" s="15" t="s">
        <v>32</v>
      </c>
      <c r="AX326" s="15" t="s">
        <v>86</v>
      </c>
      <c r="AY326" s="220" t="s">
        <v>136</v>
      </c>
    </row>
    <row r="327" spans="1:65" s="2" customFormat="1" ht="16.5" customHeight="1">
      <c r="A327" s="37"/>
      <c r="B327" s="187"/>
      <c r="C327" s="227" t="s">
        <v>353</v>
      </c>
      <c r="D327" s="227" t="s">
        <v>259</v>
      </c>
      <c r="E327" s="228" t="s">
        <v>354</v>
      </c>
      <c r="F327" s="229" t="s">
        <v>355</v>
      </c>
      <c r="G327" s="230" t="s">
        <v>356</v>
      </c>
      <c r="H327" s="231">
        <v>2</v>
      </c>
      <c r="I327" s="232"/>
      <c r="J327" s="231">
        <f>ROUND(I327*H327,2)</f>
        <v>0</v>
      </c>
      <c r="K327" s="229" t="s">
        <v>1</v>
      </c>
      <c r="L327" s="233"/>
      <c r="M327" s="234" t="s">
        <v>1</v>
      </c>
      <c r="N327" s="235" t="s">
        <v>43</v>
      </c>
      <c r="O327" s="76"/>
      <c r="P327" s="196">
        <f>O327*H327</f>
        <v>0</v>
      </c>
      <c r="Q327" s="196">
        <v>0</v>
      </c>
      <c r="R327" s="196">
        <f>Q327*H327</f>
        <v>0</v>
      </c>
      <c r="S327" s="196">
        <v>0</v>
      </c>
      <c r="T327" s="197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98" t="s">
        <v>195</v>
      </c>
      <c r="AT327" s="198" t="s">
        <v>259</v>
      </c>
      <c r="AU327" s="198" t="s">
        <v>157</v>
      </c>
      <c r="AY327" s="18" t="s">
        <v>136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18" t="s">
        <v>86</v>
      </c>
      <c r="BK327" s="199">
        <f>ROUND(I327*H327,2)</f>
        <v>0</v>
      </c>
      <c r="BL327" s="18" t="s">
        <v>144</v>
      </c>
      <c r="BM327" s="198" t="s">
        <v>357</v>
      </c>
    </row>
    <row r="328" spans="1:47" s="2" customFormat="1" ht="12">
      <c r="A328" s="37"/>
      <c r="B328" s="38"/>
      <c r="C328" s="37"/>
      <c r="D328" s="200" t="s">
        <v>146</v>
      </c>
      <c r="E328" s="37"/>
      <c r="F328" s="201" t="s">
        <v>355</v>
      </c>
      <c r="G328" s="37"/>
      <c r="H328" s="37"/>
      <c r="I328" s="123"/>
      <c r="J328" s="37"/>
      <c r="K328" s="37"/>
      <c r="L328" s="38"/>
      <c r="M328" s="202"/>
      <c r="N328" s="203"/>
      <c r="O328" s="76"/>
      <c r="P328" s="76"/>
      <c r="Q328" s="76"/>
      <c r="R328" s="76"/>
      <c r="S328" s="76"/>
      <c r="T328" s="7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8" t="s">
        <v>146</v>
      </c>
      <c r="AU328" s="18" t="s">
        <v>157</v>
      </c>
    </row>
    <row r="329" spans="1:51" s="13" customFormat="1" ht="12">
      <c r="A329" s="13"/>
      <c r="B329" s="204"/>
      <c r="C329" s="13"/>
      <c r="D329" s="200" t="s">
        <v>148</v>
      </c>
      <c r="E329" s="205" t="s">
        <v>1</v>
      </c>
      <c r="F329" s="206" t="s">
        <v>337</v>
      </c>
      <c r="G329" s="13"/>
      <c r="H329" s="205" t="s">
        <v>1</v>
      </c>
      <c r="I329" s="207"/>
      <c r="J329" s="13"/>
      <c r="K329" s="13"/>
      <c r="L329" s="204"/>
      <c r="M329" s="208"/>
      <c r="N329" s="209"/>
      <c r="O329" s="209"/>
      <c r="P329" s="209"/>
      <c r="Q329" s="209"/>
      <c r="R329" s="209"/>
      <c r="S329" s="209"/>
      <c r="T329" s="21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05" t="s">
        <v>148</v>
      </c>
      <c r="AU329" s="205" t="s">
        <v>157</v>
      </c>
      <c r="AV329" s="13" t="s">
        <v>86</v>
      </c>
      <c r="AW329" s="13" t="s">
        <v>32</v>
      </c>
      <c r="AX329" s="13" t="s">
        <v>78</v>
      </c>
      <c r="AY329" s="205" t="s">
        <v>136</v>
      </c>
    </row>
    <row r="330" spans="1:51" s="14" customFormat="1" ht="12">
      <c r="A330" s="14"/>
      <c r="B330" s="211"/>
      <c r="C330" s="14"/>
      <c r="D330" s="200" t="s">
        <v>148</v>
      </c>
      <c r="E330" s="212" t="s">
        <v>1</v>
      </c>
      <c r="F330" s="213" t="s">
        <v>86</v>
      </c>
      <c r="G330" s="14"/>
      <c r="H330" s="214">
        <v>1</v>
      </c>
      <c r="I330" s="215"/>
      <c r="J330" s="14"/>
      <c r="K330" s="14"/>
      <c r="L330" s="211"/>
      <c r="M330" s="216"/>
      <c r="N330" s="217"/>
      <c r="O330" s="217"/>
      <c r="P330" s="217"/>
      <c r="Q330" s="217"/>
      <c r="R330" s="217"/>
      <c r="S330" s="217"/>
      <c r="T330" s="21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12" t="s">
        <v>148</v>
      </c>
      <c r="AU330" s="212" t="s">
        <v>157</v>
      </c>
      <c r="AV330" s="14" t="s">
        <v>88</v>
      </c>
      <c r="AW330" s="14" t="s">
        <v>32</v>
      </c>
      <c r="AX330" s="14" t="s">
        <v>78</v>
      </c>
      <c r="AY330" s="212" t="s">
        <v>136</v>
      </c>
    </row>
    <row r="331" spans="1:51" s="13" customFormat="1" ht="12">
      <c r="A331" s="13"/>
      <c r="B331" s="204"/>
      <c r="C331" s="13"/>
      <c r="D331" s="200" t="s">
        <v>148</v>
      </c>
      <c r="E331" s="205" t="s">
        <v>1</v>
      </c>
      <c r="F331" s="206" t="s">
        <v>339</v>
      </c>
      <c r="G331" s="13"/>
      <c r="H331" s="205" t="s">
        <v>1</v>
      </c>
      <c r="I331" s="207"/>
      <c r="J331" s="13"/>
      <c r="K331" s="13"/>
      <c r="L331" s="204"/>
      <c r="M331" s="208"/>
      <c r="N331" s="209"/>
      <c r="O331" s="209"/>
      <c r="P331" s="209"/>
      <c r="Q331" s="209"/>
      <c r="R331" s="209"/>
      <c r="S331" s="209"/>
      <c r="T331" s="21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05" t="s">
        <v>148</v>
      </c>
      <c r="AU331" s="205" t="s">
        <v>157</v>
      </c>
      <c r="AV331" s="13" t="s">
        <v>86</v>
      </c>
      <c r="AW331" s="13" t="s">
        <v>32</v>
      </c>
      <c r="AX331" s="13" t="s">
        <v>78</v>
      </c>
      <c r="AY331" s="205" t="s">
        <v>136</v>
      </c>
    </row>
    <row r="332" spans="1:51" s="14" customFormat="1" ht="12">
      <c r="A332" s="14"/>
      <c r="B332" s="211"/>
      <c r="C332" s="14"/>
      <c r="D332" s="200" t="s">
        <v>148</v>
      </c>
      <c r="E332" s="212" t="s">
        <v>1</v>
      </c>
      <c r="F332" s="213" t="s">
        <v>86</v>
      </c>
      <c r="G332" s="14"/>
      <c r="H332" s="214">
        <v>1</v>
      </c>
      <c r="I332" s="215"/>
      <c r="J332" s="14"/>
      <c r="K332" s="14"/>
      <c r="L332" s="211"/>
      <c r="M332" s="216"/>
      <c r="N332" s="217"/>
      <c r="O332" s="217"/>
      <c r="P332" s="217"/>
      <c r="Q332" s="217"/>
      <c r="R332" s="217"/>
      <c r="S332" s="217"/>
      <c r="T332" s="21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12" t="s">
        <v>148</v>
      </c>
      <c r="AU332" s="212" t="s">
        <v>157</v>
      </c>
      <c r="AV332" s="14" t="s">
        <v>88</v>
      </c>
      <c r="AW332" s="14" t="s">
        <v>32</v>
      </c>
      <c r="AX332" s="14" t="s">
        <v>78</v>
      </c>
      <c r="AY332" s="212" t="s">
        <v>136</v>
      </c>
    </row>
    <row r="333" spans="1:51" s="15" customFormat="1" ht="12">
      <c r="A333" s="15"/>
      <c r="B333" s="219"/>
      <c r="C333" s="15"/>
      <c r="D333" s="200" t="s">
        <v>148</v>
      </c>
      <c r="E333" s="220" t="s">
        <v>1</v>
      </c>
      <c r="F333" s="221" t="s">
        <v>151</v>
      </c>
      <c r="G333" s="15"/>
      <c r="H333" s="222">
        <v>2</v>
      </c>
      <c r="I333" s="223"/>
      <c r="J333" s="15"/>
      <c r="K333" s="15"/>
      <c r="L333" s="219"/>
      <c r="M333" s="224"/>
      <c r="N333" s="225"/>
      <c r="O333" s="225"/>
      <c r="P333" s="225"/>
      <c r="Q333" s="225"/>
      <c r="R333" s="225"/>
      <c r="S333" s="225"/>
      <c r="T333" s="226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20" t="s">
        <v>148</v>
      </c>
      <c r="AU333" s="220" t="s">
        <v>157</v>
      </c>
      <c r="AV333" s="15" t="s">
        <v>144</v>
      </c>
      <c r="AW333" s="15" t="s">
        <v>32</v>
      </c>
      <c r="AX333" s="15" t="s">
        <v>86</v>
      </c>
      <c r="AY333" s="220" t="s">
        <v>136</v>
      </c>
    </row>
    <row r="334" spans="1:65" s="2" customFormat="1" ht="16.5" customHeight="1">
      <c r="A334" s="37"/>
      <c r="B334" s="187"/>
      <c r="C334" s="227" t="s">
        <v>358</v>
      </c>
      <c r="D334" s="227" t="s">
        <v>259</v>
      </c>
      <c r="E334" s="228" t="s">
        <v>359</v>
      </c>
      <c r="F334" s="229" t="s">
        <v>360</v>
      </c>
      <c r="G334" s="230" t="s">
        <v>356</v>
      </c>
      <c r="H334" s="231">
        <v>2</v>
      </c>
      <c r="I334" s="232"/>
      <c r="J334" s="231">
        <f>ROUND(I334*H334,2)</f>
        <v>0</v>
      </c>
      <c r="K334" s="229" t="s">
        <v>1</v>
      </c>
      <c r="L334" s="233"/>
      <c r="M334" s="234" t="s">
        <v>1</v>
      </c>
      <c r="N334" s="235" t="s">
        <v>43</v>
      </c>
      <c r="O334" s="76"/>
      <c r="P334" s="196">
        <f>O334*H334</f>
        <v>0</v>
      </c>
      <c r="Q334" s="196">
        <v>0</v>
      </c>
      <c r="R334" s="196">
        <f>Q334*H334</f>
        <v>0</v>
      </c>
      <c r="S334" s="196">
        <v>0</v>
      </c>
      <c r="T334" s="197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98" t="s">
        <v>195</v>
      </c>
      <c r="AT334" s="198" t="s">
        <v>259</v>
      </c>
      <c r="AU334" s="198" t="s">
        <v>157</v>
      </c>
      <c r="AY334" s="18" t="s">
        <v>136</v>
      </c>
      <c r="BE334" s="199">
        <f>IF(N334="základní",J334,0)</f>
        <v>0</v>
      </c>
      <c r="BF334" s="199">
        <f>IF(N334="snížená",J334,0)</f>
        <v>0</v>
      </c>
      <c r="BG334" s="199">
        <f>IF(N334="zákl. přenesená",J334,0)</f>
        <v>0</v>
      </c>
      <c r="BH334" s="199">
        <f>IF(N334="sníž. přenesená",J334,0)</f>
        <v>0</v>
      </c>
      <c r="BI334" s="199">
        <f>IF(N334="nulová",J334,0)</f>
        <v>0</v>
      </c>
      <c r="BJ334" s="18" t="s">
        <v>86</v>
      </c>
      <c r="BK334" s="199">
        <f>ROUND(I334*H334,2)</f>
        <v>0</v>
      </c>
      <c r="BL334" s="18" t="s">
        <v>144</v>
      </c>
      <c r="BM334" s="198" t="s">
        <v>361</v>
      </c>
    </row>
    <row r="335" spans="1:47" s="2" customFormat="1" ht="12">
      <c r="A335" s="37"/>
      <c r="B335" s="38"/>
      <c r="C335" s="37"/>
      <c r="D335" s="200" t="s">
        <v>146</v>
      </c>
      <c r="E335" s="37"/>
      <c r="F335" s="201" t="s">
        <v>360</v>
      </c>
      <c r="G335" s="37"/>
      <c r="H335" s="37"/>
      <c r="I335" s="123"/>
      <c r="J335" s="37"/>
      <c r="K335" s="37"/>
      <c r="L335" s="38"/>
      <c r="M335" s="202"/>
      <c r="N335" s="203"/>
      <c r="O335" s="76"/>
      <c r="P335" s="76"/>
      <c r="Q335" s="76"/>
      <c r="R335" s="76"/>
      <c r="S335" s="76"/>
      <c r="T335" s="7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8" t="s">
        <v>146</v>
      </c>
      <c r="AU335" s="18" t="s">
        <v>157</v>
      </c>
    </row>
    <row r="336" spans="1:51" s="13" customFormat="1" ht="12">
      <c r="A336" s="13"/>
      <c r="B336" s="204"/>
      <c r="C336" s="13"/>
      <c r="D336" s="200" t="s">
        <v>148</v>
      </c>
      <c r="E336" s="205" t="s">
        <v>1</v>
      </c>
      <c r="F336" s="206" t="s">
        <v>337</v>
      </c>
      <c r="G336" s="13"/>
      <c r="H336" s="205" t="s">
        <v>1</v>
      </c>
      <c r="I336" s="207"/>
      <c r="J336" s="13"/>
      <c r="K336" s="13"/>
      <c r="L336" s="204"/>
      <c r="M336" s="208"/>
      <c r="N336" s="209"/>
      <c r="O336" s="209"/>
      <c r="P336" s="209"/>
      <c r="Q336" s="209"/>
      <c r="R336" s="209"/>
      <c r="S336" s="209"/>
      <c r="T336" s="21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05" t="s">
        <v>148</v>
      </c>
      <c r="AU336" s="205" t="s">
        <v>157</v>
      </c>
      <c r="AV336" s="13" t="s">
        <v>86</v>
      </c>
      <c r="AW336" s="13" t="s">
        <v>32</v>
      </c>
      <c r="AX336" s="13" t="s">
        <v>78</v>
      </c>
      <c r="AY336" s="205" t="s">
        <v>136</v>
      </c>
    </row>
    <row r="337" spans="1:51" s="14" customFormat="1" ht="12">
      <c r="A337" s="14"/>
      <c r="B337" s="211"/>
      <c r="C337" s="14"/>
      <c r="D337" s="200" t="s">
        <v>148</v>
      </c>
      <c r="E337" s="212" t="s">
        <v>1</v>
      </c>
      <c r="F337" s="213" t="s">
        <v>86</v>
      </c>
      <c r="G337" s="14"/>
      <c r="H337" s="214">
        <v>1</v>
      </c>
      <c r="I337" s="215"/>
      <c r="J337" s="14"/>
      <c r="K337" s="14"/>
      <c r="L337" s="211"/>
      <c r="M337" s="216"/>
      <c r="N337" s="217"/>
      <c r="O337" s="217"/>
      <c r="P337" s="217"/>
      <c r="Q337" s="217"/>
      <c r="R337" s="217"/>
      <c r="S337" s="217"/>
      <c r="T337" s="21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12" t="s">
        <v>148</v>
      </c>
      <c r="AU337" s="212" t="s">
        <v>157</v>
      </c>
      <c r="AV337" s="14" t="s">
        <v>88</v>
      </c>
      <c r="AW337" s="14" t="s">
        <v>32</v>
      </c>
      <c r="AX337" s="14" t="s">
        <v>78</v>
      </c>
      <c r="AY337" s="212" t="s">
        <v>136</v>
      </c>
    </row>
    <row r="338" spans="1:51" s="13" customFormat="1" ht="12">
      <c r="A338" s="13"/>
      <c r="B338" s="204"/>
      <c r="C338" s="13"/>
      <c r="D338" s="200" t="s">
        <v>148</v>
      </c>
      <c r="E338" s="205" t="s">
        <v>1</v>
      </c>
      <c r="F338" s="206" t="s">
        <v>339</v>
      </c>
      <c r="G338" s="13"/>
      <c r="H338" s="205" t="s">
        <v>1</v>
      </c>
      <c r="I338" s="207"/>
      <c r="J338" s="13"/>
      <c r="K338" s="13"/>
      <c r="L338" s="204"/>
      <c r="M338" s="208"/>
      <c r="N338" s="209"/>
      <c r="O338" s="209"/>
      <c r="P338" s="209"/>
      <c r="Q338" s="209"/>
      <c r="R338" s="209"/>
      <c r="S338" s="209"/>
      <c r="T338" s="21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05" t="s">
        <v>148</v>
      </c>
      <c r="AU338" s="205" t="s">
        <v>157</v>
      </c>
      <c r="AV338" s="13" t="s">
        <v>86</v>
      </c>
      <c r="AW338" s="13" t="s">
        <v>32</v>
      </c>
      <c r="AX338" s="13" t="s">
        <v>78</v>
      </c>
      <c r="AY338" s="205" t="s">
        <v>136</v>
      </c>
    </row>
    <row r="339" spans="1:51" s="14" customFormat="1" ht="12">
      <c r="A339" s="14"/>
      <c r="B339" s="211"/>
      <c r="C339" s="14"/>
      <c r="D339" s="200" t="s">
        <v>148</v>
      </c>
      <c r="E339" s="212" t="s">
        <v>1</v>
      </c>
      <c r="F339" s="213" t="s">
        <v>86</v>
      </c>
      <c r="G339" s="14"/>
      <c r="H339" s="214">
        <v>1</v>
      </c>
      <c r="I339" s="215"/>
      <c r="J339" s="14"/>
      <c r="K339" s="14"/>
      <c r="L339" s="211"/>
      <c r="M339" s="216"/>
      <c r="N339" s="217"/>
      <c r="O339" s="217"/>
      <c r="P339" s="217"/>
      <c r="Q339" s="217"/>
      <c r="R339" s="217"/>
      <c r="S339" s="217"/>
      <c r="T339" s="21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12" t="s">
        <v>148</v>
      </c>
      <c r="AU339" s="212" t="s">
        <v>157</v>
      </c>
      <c r="AV339" s="14" t="s">
        <v>88</v>
      </c>
      <c r="AW339" s="14" t="s">
        <v>32</v>
      </c>
      <c r="AX339" s="14" t="s">
        <v>78</v>
      </c>
      <c r="AY339" s="212" t="s">
        <v>136</v>
      </c>
    </row>
    <row r="340" spans="1:51" s="15" customFormat="1" ht="12">
      <c r="A340" s="15"/>
      <c r="B340" s="219"/>
      <c r="C340" s="15"/>
      <c r="D340" s="200" t="s">
        <v>148</v>
      </c>
      <c r="E340" s="220" t="s">
        <v>1</v>
      </c>
      <c r="F340" s="221" t="s">
        <v>151</v>
      </c>
      <c r="G340" s="15"/>
      <c r="H340" s="222">
        <v>2</v>
      </c>
      <c r="I340" s="223"/>
      <c r="J340" s="15"/>
      <c r="K340" s="15"/>
      <c r="L340" s="219"/>
      <c r="M340" s="224"/>
      <c r="N340" s="225"/>
      <c r="O340" s="225"/>
      <c r="P340" s="225"/>
      <c r="Q340" s="225"/>
      <c r="R340" s="225"/>
      <c r="S340" s="225"/>
      <c r="T340" s="226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20" t="s">
        <v>148</v>
      </c>
      <c r="AU340" s="220" t="s">
        <v>157</v>
      </c>
      <c r="AV340" s="15" t="s">
        <v>144</v>
      </c>
      <c r="AW340" s="15" t="s">
        <v>32</v>
      </c>
      <c r="AX340" s="15" t="s">
        <v>86</v>
      </c>
      <c r="AY340" s="220" t="s">
        <v>136</v>
      </c>
    </row>
    <row r="341" spans="1:65" s="2" customFormat="1" ht="16.5" customHeight="1">
      <c r="A341" s="37"/>
      <c r="B341" s="187"/>
      <c r="C341" s="227" t="s">
        <v>362</v>
      </c>
      <c r="D341" s="227" t="s">
        <v>259</v>
      </c>
      <c r="E341" s="228" t="s">
        <v>363</v>
      </c>
      <c r="F341" s="229" t="s">
        <v>364</v>
      </c>
      <c r="G341" s="230" t="s">
        <v>356</v>
      </c>
      <c r="H341" s="231">
        <v>4</v>
      </c>
      <c r="I341" s="232"/>
      <c r="J341" s="231">
        <f>ROUND(I341*H341,2)</f>
        <v>0</v>
      </c>
      <c r="K341" s="229" t="s">
        <v>1</v>
      </c>
      <c r="L341" s="233"/>
      <c r="M341" s="234" t="s">
        <v>1</v>
      </c>
      <c r="N341" s="235" t="s">
        <v>43</v>
      </c>
      <c r="O341" s="76"/>
      <c r="P341" s="196">
        <f>O341*H341</f>
        <v>0</v>
      </c>
      <c r="Q341" s="196">
        <v>0</v>
      </c>
      <c r="R341" s="196">
        <f>Q341*H341</f>
        <v>0</v>
      </c>
      <c r="S341" s="196">
        <v>0</v>
      </c>
      <c r="T341" s="197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98" t="s">
        <v>195</v>
      </c>
      <c r="AT341" s="198" t="s">
        <v>259</v>
      </c>
      <c r="AU341" s="198" t="s">
        <v>157</v>
      </c>
      <c r="AY341" s="18" t="s">
        <v>136</v>
      </c>
      <c r="BE341" s="199">
        <f>IF(N341="základní",J341,0)</f>
        <v>0</v>
      </c>
      <c r="BF341" s="199">
        <f>IF(N341="snížená",J341,0)</f>
        <v>0</v>
      </c>
      <c r="BG341" s="199">
        <f>IF(N341="zákl. přenesená",J341,0)</f>
        <v>0</v>
      </c>
      <c r="BH341" s="199">
        <f>IF(N341="sníž. přenesená",J341,0)</f>
        <v>0</v>
      </c>
      <c r="BI341" s="199">
        <f>IF(N341="nulová",J341,0)</f>
        <v>0</v>
      </c>
      <c r="BJ341" s="18" t="s">
        <v>86</v>
      </c>
      <c r="BK341" s="199">
        <f>ROUND(I341*H341,2)</f>
        <v>0</v>
      </c>
      <c r="BL341" s="18" t="s">
        <v>144</v>
      </c>
      <c r="BM341" s="198" t="s">
        <v>365</v>
      </c>
    </row>
    <row r="342" spans="1:47" s="2" customFormat="1" ht="12">
      <c r="A342" s="37"/>
      <c r="B342" s="38"/>
      <c r="C342" s="37"/>
      <c r="D342" s="200" t="s">
        <v>146</v>
      </c>
      <c r="E342" s="37"/>
      <c r="F342" s="201" t="s">
        <v>364</v>
      </c>
      <c r="G342" s="37"/>
      <c r="H342" s="37"/>
      <c r="I342" s="123"/>
      <c r="J342" s="37"/>
      <c r="K342" s="37"/>
      <c r="L342" s="38"/>
      <c r="M342" s="202"/>
      <c r="N342" s="203"/>
      <c r="O342" s="76"/>
      <c r="P342" s="76"/>
      <c r="Q342" s="76"/>
      <c r="R342" s="76"/>
      <c r="S342" s="76"/>
      <c r="T342" s="7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8" t="s">
        <v>146</v>
      </c>
      <c r="AU342" s="18" t="s">
        <v>157</v>
      </c>
    </row>
    <row r="343" spans="1:51" s="13" customFormat="1" ht="12">
      <c r="A343" s="13"/>
      <c r="B343" s="204"/>
      <c r="C343" s="13"/>
      <c r="D343" s="200" t="s">
        <v>148</v>
      </c>
      <c r="E343" s="205" t="s">
        <v>1</v>
      </c>
      <c r="F343" s="206" t="s">
        <v>337</v>
      </c>
      <c r="G343" s="13"/>
      <c r="H343" s="205" t="s">
        <v>1</v>
      </c>
      <c r="I343" s="207"/>
      <c r="J343" s="13"/>
      <c r="K343" s="13"/>
      <c r="L343" s="204"/>
      <c r="M343" s="208"/>
      <c r="N343" s="209"/>
      <c r="O343" s="209"/>
      <c r="P343" s="209"/>
      <c r="Q343" s="209"/>
      <c r="R343" s="209"/>
      <c r="S343" s="209"/>
      <c r="T343" s="21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05" t="s">
        <v>148</v>
      </c>
      <c r="AU343" s="205" t="s">
        <v>157</v>
      </c>
      <c r="AV343" s="13" t="s">
        <v>86</v>
      </c>
      <c r="AW343" s="13" t="s">
        <v>32</v>
      </c>
      <c r="AX343" s="13" t="s">
        <v>78</v>
      </c>
      <c r="AY343" s="205" t="s">
        <v>136</v>
      </c>
    </row>
    <row r="344" spans="1:51" s="14" customFormat="1" ht="12">
      <c r="A344" s="14"/>
      <c r="B344" s="211"/>
      <c r="C344" s="14"/>
      <c r="D344" s="200" t="s">
        <v>148</v>
      </c>
      <c r="E344" s="212" t="s">
        <v>1</v>
      </c>
      <c r="F344" s="213" t="s">
        <v>86</v>
      </c>
      <c r="G344" s="14"/>
      <c r="H344" s="214">
        <v>1</v>
      </c>
      <c r="I344" s="215"/>
      <c r="J344" s="14"/>
      <c r="K344" s="14"/>
      <c r="L344" s="211"/>
      <c r="M344" s="216"/>
      <c r="N344" s="217"/>
      <c r="O344" s="217"/>
      <c r="P344" s="217"/>
      <c r="Q344" s="217"/>
      <c r="R344" s="217"/>
      <c r="S344" s="217"/>
      <c r="T344" s="21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12" t="s">
        <v>148</v>
      </c>
      <c r="AU344" s="212" t="s">
        <v>157</v>
      </c>
      <c r="AV344" s="14" t="s">
        <v>88</v>
      </c>
      <c r="AW344" s="14" t="s">
        <v>32</v>
      </c>
      <c r="AX344" s="14" t="s">
        <v>78</v>
      </c>
      <c r="AY344" s="212" t="s">
        <v>136</v>
      </c>
    </row>
    <row r="345" spans="1:51" s="13" customFormat="1" ht="12">
      <c r="A345" s="13"/>
      <c r="B345" s="204"/>
      <c r="C345" s="13"/>
      <c r="D345" s="200" t="s">
        <v>148</v>
      </c>
      <c r="E345" s="205" t="s">
        <v>1</v>
      </c>
      <c r="F345" s="206" t="s">
        <v>339</v>
      </c>
      <c r="G345" s="13"/>
      <c r="H345" s="205" t="s">
        <v>1</v>
      </c>
      <c r="I345" s="207"/>
      <c r="J345" s="13"/>
      <c r="K345" s="13"/>
      <c r="L345" s="204"/>
      <c r="M345" s="208"/>
      <c r="N345" s="209"/>
      <c r="O345" s="209"/>
      <c r="P345" s="209"/>
      <c r="Q345" s="209"/>
      <c r="R345" s="209"/>
      <c r="S345" s="209"/>
      <c r="T345" s="21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05" t="s">
        <v>148</v>
      </c>
      <c r="AU345" s="205" t="s">
        <v>157</v>
      </c>
      <c r="AV345" s="13" t="s">
        <v>86</v>
      </c>
      <c r="AW345" s="13" t="s">
        <v>32</v>
      </c>
      <c r="AX345" s="13" t="s">
        <v>78</v>
      </c>
      <c r="AY345" s="205" t="s">
        <v>136</v>
      </c>
    </row>
    <row r="346" spans="1:51" s="14" customFormat="1" ht="12">
      <c r="A346" s="14"/>
      <c r="B346" s="211"/>
      <c r="C346" s="14"/>
      <c r="D346" s="200" t="s">
        <v>148</v>
      </c>
      <c r="E346" s="212" t="s">
        <v>1</v>
      </c>
      <c r="F346" s="213" t="s">
        <v>86</v>
      </c>
      <c r="G346" s="14"/>
      <c r="H346" s="214">
        <v>1</v>
      </c>
      <c r="I346" s="215"/>
      <c r="J346" s="14"/>
      <c r="K346" s="14"/>
      <c r="L346" s="211"/>
      <c r="M346" s="216"/>
      <c r="N346" s="217"/>
      <c r="O346" s="217"/>
      <c r="P346" s="217"/>
      <c r="Q346" s="217"/>
      <c r="R346" s="217"/>
      <c r="S346" s="217"/>
      <c r="T346" s="21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12" t="s">
        <v>148</v>
      </c>
      <c r="AU346" s="212" t="s">
        <v>157</v>
      </c>
      <c r="AV346" s="14" t="s">
        <v>88</v>
      </c>
      <c r="AW346" s="14" t="s">
        <v>32</v>
      </c>
      <c r="AX346" s="14" t="s">
        <v>78</v>
      </c>
      <c r="AY346" s="212" t="s">
        <v>136</v>
      </c>
    </row>
    <row r="347" spans="1:51" s="13" customFormat="1" ht="12">
      <c r="A347" s="13"/>
      <c r="B347" s="204"/>
      <c r="C347" s="13"/>
      <c r="D347" s="200" t="s">
        <v>148</v>
      </c>
      <c r="E347" s="205" t="s">
        <v>1</v>
      </c>
      <c r="F347" s="206" t="s">
        <v>341</v>
      </c>
      <c r="G347" s="13"/>
      <c r="H347" s="205" t="s">
        <v>1</v>
      </c>
      <c r="I347" s="207"/>
      <c r="J347" s="13"/>
      <c r="K347" s="13"/>
      <c r="L347" s="204"/>
      <c r="M347" s="208"/>
      <c r="N347" s="209"/>
      <c r="O347" s="209"/>
      <c r="P347" s="209"/>
      <c r="Q347" s="209"/>
      <c r="R347" s="209"/>
      <c r="S347" s="209"/>
      <c r="T347" s="21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05" t="s">
        <v>148</v>
      </c>
      <c r="AU347" s="205" t="s">
        <v>157</v>
      </c>
      <c r="AV347" s="13" t="s">
        <v>86</v>
      </c>
      <c r="AW347" s="13" t="s">
        <v>32</v>
      </c>
      <c r="AX347" s="13" t="s">
        <v>78</v>
      </c>
      <c r="AY347" s="205" t="s">
        <v>136</v>
      </c>
    </row>
    <row r="348" spans="1:51" s="14" customFormat="1" ht="12">
      <c r="A348" s="14"/>
      <c r="B348" s="211"/>
      <c r="C348" s="14"/>
      <c r="D348" s="200" t="s">
        <v>148</v>
      </c>
      <c r="E348" s="212" t="s">
        <v>1</v>
      </c>
      <c r="F348" s="213" t="s">
        <v>88</v>
      </c>
      <c r="G348" s="14"/>
      <c r="H348" s="214">
        <v>2</v>
      </c>
      <c r="I348" s="215"/>
      <c r="J348" s="14"/>
      <c r="K348" s="14"/>
      <c r="L348" s="211"/>
      <c r="M348" s="216"/>
      <c r="N348" s="217"/>
      <c r="O348" s="217"/>
      <c r="P348" s="217"/>
      <c r="Q348" s="217"/>
      <c r="R348" s="217"/>
      <c r="S348" s="217"/>
      <c r="T348" s="218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12" t="s">
        <v>148</v>
      </c>
      <c r="AU348" s="212" t="s">
        <v>157</v>
      </c>
      <c r="AV348" s="14" t="s">
        <v>88</v>
      </c>
      <c r="AW348" s="14" t="s">
        <v>32</v>
      </c>
      <c r="AX348" s="14" t="s">
        <v>78</v>
      </c>
      <c r="AY348" s="212" t="s">
        <v>136</v>
      </c>
    </row>
    <row r="349" spans="1:51" s="15" customFormat="1" ht="12">
      <c r="A349" s="15"/>
      <c r="B349" s="219"/>
      <c r="C349" s="15"/>
      <c r="D349" s="200" t="s">
        <v>148</v>
      </c>
      <c r="E349" s="220" t="s">
        <v>1</v>
      </c>
      <c r="F349" s="221" t="s">
        <v>151</v>
      </c>
      <c r="G349" s="15"/>
      <c r="H349" s="222">
        <v>4</v>
      </c>
      <c r="I349" s="223"/>
      <c r="J349" s="15"/>
      <c r="K349" s="15"/>
      <c r="L349" s="219"/>
      <c r="M349" s="224"/>
      <c r="N349" s="225"/>
      <c r="O349" s="225"/>
      <c r="P349" s="225"/>
      <c r="Q349" s="225"/>
      <c r="R349" s="225"/>
      <c r="S349" s="225"/>
      <c r="T349" s="226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20" t="s">
        <v>148</v>
      </c>
      <c r="AU349" s="220" t="s">
        <v>157</v>
      </c>
      <c r="AV349" s="15" t="s">
        <v>144</v>
      </c>
      <c r="AW349" s="15" t="s">
        <v>32</v>
      </c>
      <c r="AX349" s="15" t="s">
        <v>86</v>
      </c>
      <c r="AY349" s="220" t="s">
        <v>136</v>
      </c>
    </row>
    <row r="350" spans="1:65" s="2" customFormat="1" ht="16.5" customHeight="1">
      <c r="A350" s="37"/>
      <c r="B350" s="187"/>
      <c r="C350" s="227" t="s">
        <v>366</v>
      </c>
      <c r="D350" s="227" t="s">
        <v>259</v>
      </c>
      <c r="E350" s="228" t="s">
        <v>367</v>
      </c>
      <c r="F350" s="229" t="s">
        <v>368</v>
      </c>
      <c r="G350" s="230" t="s">
        <v>356</v>
      </c>
      <c r="H350" s="231">
        <v>122</v>
      </c>
      <c r="I350" s="232"/>
      <c r="J350" s="231">
        <f>ROUND(I350*H350,2)</f>
        <v>0</v>
      </c>
      <c r="K350" s="229" t="s">
        <v>1</v>
      </c>
      <c r="L350" s="233"/>
      <c r="M350" s="234" t="s">
        <v>1</v>
      </c>
      <c r="N350" s="235" t="s">
        <v>43</v>
      </c>
      <c r="O350" s="76"/>
      <c r="P350" s="196">
        <f>O350*H350</f>
        <v>0</v>
      </c>
      <c r="Q350" s="196">
        <v>0</v>
      </c>
      <c r="R350" s="196">
        <f>Q350*H350</f>
        <v>0</v>
      </c>
      <c r="S350" s="196">
        <v>0</v>
      </c>
      <c r="T350" s="197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98" t="s">
        <v>195</v>
      </c>
      <c r="AT350" s="198" t="s">
        <v>259</v>
      </c>
      <c r="AU350" s="198" t="s">
        <v>157</v>
      </c>
      <c r="AY350" s="18" t="s">
        <v>136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8" t="s">
        <v>86</v>
      </c>
      <c r="BK350" s="199">
        <f>ROUND(I350*H350,2)</f>
        <v>0</v>
      </c>
      <c r="BL350" s="18" t="s">
        <v>144</v>
      </c>
      <c r="BM350" s="198" t="s">
        <v>369</v>
      </c>
    </row>
    <row r="351" spans="1:47" s="2" customFormat="1" ht="12">
      <c r="A351" s="37"/>
      <c r="B351" s="38"/>
      <c r="C351" s="37"/>
      <c r="D351" s="200" t="s">
        <v>146</v>
      </c>
      <c r="E351" s="37"/>
      <c r="F351" s="201" t="s">
        <v>368</v>
      </c>
      <c r="G351" s="37"/>
      <c r="H351" s="37"/>
      <c r="I351" s="123"/>
      <c r="J351" s="37"/>
      <c r="K351" s="37"/>
      <c r="L351" s="38"/>
      <c r="M351" s="202"/>
      <c r="N351" s="203"/>
      <c r="O351" s="76"/>
      <c r="P351" s="76"/>
      <c r="Q351" s="76"/>
      <c r="R351" s="76"/>
      <c r="S351" s="76"/>
      <c r="T351" s="7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8" t="s">
        <v>146</v>
      </c>
      <c r="AU351" s="18" t="s">
        <v>157</v>
      </c>
    </row>
    <row r="352" spans="1:51" s="13" customFormat="1" ht="12">
      <c r="A352" s="13"/>
      <c r="B352" s="204"/>
      <c r="C352" s="13"/>
      <c r="D352" s="200" t="s">
        <v>148</v>
      </c>
      <c r="E352" s="205" t="s">
        <v>1</v>
      </c>
      <c r="F352" s="206" t="s">
        <v>337</v>
      </c>
      <c r="G352" s="13"/>
      <c r="H352" s="205" t="s">
        <v>1</v>
      </c>
      <c r="I352" s="207"/>
      <c r="J352" s="13"/>
      <c r="K352" s="13"/>
      <c r="L352" s="204"/>
      <c r="M352" s="208"/>
      <c r="N352" s="209"/>
      <c r="O352" s="209"/>
      <c r="P352" s="209"/>
      <c r="Q352" s="209"/>
      <c r="R352" s="209"/>
      <c r="S352" s="209"/>
      <c r="T352" s="21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05" t="s">
        <v>148</v>
      </c>
      <c r="AU352" s="205" t="s">
        <v>157</v>
      </c>
      <c r="AV352" s="13" t="s">
        <v>86</v>
      </c>
      <c r="AW352" s="13" t="s">
        <v>32</v>
      </c>
      <c r="AX352" s="13" t="s">
        <v>78</v>
      </c>
      <c r="AY352" s="205" t="s">
        <v>136</v>
      </c>
    </row>
    <row r="353" spans="1:51" s="14" customFormat="1" ht="12">
      <c r="A353" s="14"/>
      <c r="B353" s="211"/>
      <c r="C353" s="14"/>
      <c r="D353" s="200" t="s">
        <v>148</v>
      </c>
      <c r="E353" s="212" t="s">
        <v>1</v>
      </c>
      <c r="F353" s="213" t="s">
        <v>370</v>
      </c>
      <c r="G353" s="14"/>
      <c r="H353" s="214">
        <v>50</v>
      </c>
      <c r="I353" s="215"/>
      <c r="J353" s="14"/>
      <c r="K353" s="14"/>
      <c r="L353" s="211"/>
      <c r="M353" s="216"/>
      <c r="N353" s="217"/>
      <c r="O353" s="217"/>
      <c r="P353" s="217"/>
      <c r="Q353" s="217"/>
      <c r="R353" s="217"/>
      <c r="S353" s="217"/>
      <c r="T353" s="21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12" t="s">
        <v>148</v>
      </c>
      <c r="AU353" s="212" t="s">
        <v>157</v>
      </c>
      <c r="AV353" s="14" t="s">
        <v>88</v>
      </c>
      <c r="AW353" s="14" t="s">
        <v>32</v>
      </c>
      <c r="AX353" s="14" t="s">
        <v>78</v>
      </c>
      <c r="AY353" s="212" t="s">
        <v>136</v>
      </c>
    </row>
    <row r="354" spans="1:51" s="13" customFormat="1" ht="12">
      <c r="A354" s="13"/>
      <c r="B354" s="204"/>
      <c r="C354" s="13"/>
      <c r="D354" s="200" t="s">
        <v>148</v>
      </c>
      <c r="E354" s="205" t="s">
        <v>1</v>
      </c>
      <c r="F354" s="206" t="s">
        <v>339</v>
      </c>
      <c r="G354" s="13"/>
      <c r="H354" s="205" t="s">
        <v>1</v>
      </c>
      <c r="I354" s="207"/>
      <c r="J354" s="13"/>
      <c r="K354" s="13"/>
      <c r="L354" s="204"/>
      <c r="M354" s="208"/>
      <c r="N354" s="209"/>
      <c r="O354" s="209"/>
      <c r="P354" s="209"/>
      <c r="Q354" s="209"/>
      <c r="R354" s="209"/>
      <c r="S354" s="209"/>
      <c r="T354" s="210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05" t="s">
        <v>148</v>
      </c>
      <c r="AU354" s="205" t="s">
        <v>157</v>
      </c>
      <c r="AV354" s="13" t="s">
        <v>86</v>
      </c>
      <c r="AW354" s="13" t="s">
        <v>32</v>
      </c>
      <c r="AX354" s="13" t="s">
        <v>78</v>
      </c>
      <c r="AY354" s="205" t="s">
        <v>136</v>
      </c>
    </row>
    <row r="355" spans="1:51" s="14" customFormat="1" ht="12">
      <c r="A355" s="14"/>
      <c r="B355" s="211"/>
      <c r="C355" s="14"/>
      <c r="D355" s="200" t="s">
        <v>148</v>
      </c>
      <c r="E355" s="212" t="s">
        <v>1</v>
      </c>
      <c r="F355" s="213" t="s">
        <v>370</v>
      </c>
      <c r="G355" s="14"/>
      <c r="H355" s="214">
        <v>50</v>
      </c>
      <c r="I355" s="215"/>
      <c r="J355" s="14"/>
      <c r="K355" s="14"/>
      <c r="L355" s="211"/>
      <c r="M355" s="216"/>
      <c r="N355" s="217"/>
      <c r="O355" s="217"/>
      <c r="P355" s="217"/>
      <c r="Q355" s="217"/>
      <c r="R355" s="217"/>
      <c r="S355" s="217"/>
      <c r="T355" s="218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12" t="s">
        <v>148</v>
      </c>
      <c r="AU355" s="212" t="s">
        <v>157</v>
      </c>
      <c r="AV355" s="14" t="s">
        <v>88</v>
      </c>
      <c r="AW355" s="14" t="s">
        <v>32</v>
      </c>
      <c r="AX355" s="14" t="s">
        <v>78</v>
      </c>
      <c r="AY355" s="212" t="s">
        <v>136</v>
      </c>
    </row>
    <row r="356" spans="1:51" s="13" customFormat="1" ht="12">
      <c r="A356" s="13"/>
      <c r="B356" s="204"/>
      <c r="C356" s="13"/>
      <c r="D356" s="200" t="s">
        <v>148</v>
      </c>
      <c r="E356" s="205" t="s">
        <v>1</v>
      </c>
      <c r="F356" s="206" t="s">
        <v>341</v>
      </c>
      <c r="G356" s="13"/>
      <c r="H356" s="205" t="s">
        <v>1</v>
      </c>
      <c r="I356" s="207"/>
      <c r="J356" s="13"/>
      <c r="K356" s="13"/>
      <c r="L356" s="204"/>
      <c r="M356" s="208"/>
      <c r="N356" s="209"/>
      <c r="O356" s="209"/>
      <c r="P356" s="209"/>
      <c r="Q356" s="209"/>
      <c r="R356" s="209"/>
      <c r="S356" s="209"/>
      <c r="T356" s="21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05" t="s">
        <v>148</v>
      </c>
      <c r="AU356" s="205" t="s">
        <v>157</v>
      </c>
      <c r="AV356" s="13" t="s">
        <v>86</v>
      </c>
      <c r="AW356" s="13" t="s">
        <v>32</v>
      </c>
      <c r="AX356" s="13" t="s">
        <v>78</v>
      </c>
      <c r="AY356" s="205" t="s">
        <v>136</v>
      </c>
    </row>
    <row r="357" spans="1:51" s="14" customFormat="1" ht="12">
      <c r="A357" s="14"/>
      <c r="B357" s="211"/>
      <c r="C357" s="14"/>
      <c r="D357" s="200" t="s">
        <v>148</v>
      </c>
      <c r="E357" s="212" t="s">
        <v>1</v>
      </c>
      <c r="F357" s="213" t="s">
        <v>292</v>
      </c>
      <c r="G357" s="14"/>
      <c r="H357" s="214">
        <v>22</v>
      </c>
      <c r="I357" s="215"/>
      <c r="J357" s="14"/>
      <c r="K357" s="14"/>
      <c r="L357" s="211"/>
      <c r="M357" s="216"/>
      <c r="N357" s="217"/>
      <c r="O357" s="217"/>
      <c r="P357" s="217"/>
      <c r="Q357" s="217"/>
      <c r="R357" s="217"/>
      <c r="S357" s="217"/>
      <c r="T357" s="21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12" t="s">
        <v>148</v>
      </c>
      <c r="AU357" s="212" t="s">
        <v>157</v>
      </c>
      <c r="AV357" s="14" t="s">
        <v>88</v>
      </c>
      <c r="AW357" s="14" t="s">
        <v>32</v>
      </c>
      <c r="AX357" s="14" t="s">
        <v>78</v>
      </c>
      <c r="AY357" s="212" t="s">
        <v>136</v>
      </c>
    </row>
    <row r="358" spans="1:51" s="15" customFormat="1" ht="12">
      <c r="A358" s="15"/>
      <c r="B358" s="219"/>
      <c r="C358" s="15"/>
      <c r="D358" s="200" t="s">
        <v>148</v>
      </c>
      <c r="E358" s="220" t="s">
        <v>1</v>
      </c>
      <c r="F358" s="221" t="s">
        <v>151</v>
      </c>
      <c r="G358" s="15"/>
      <c r="H358" s="222">
        <v>122</v>
      </c>
      <c r="I358" s="223"/>
      <c r="J358" s="15"/>
      <c r="K358" s="15"/>
      <c r="L358" s="219"/>
      <c r="M358" s="224"/>
      <c r="N358" s="225"/>
      <c r="O358" s="225"/>
      <c r="P358" s="225"/>
      <c r="Q358" s="225"/>
      <c r="R358" s="225"/>
      <c r="S358" s="225"/>
      <c r="T358" s="226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20" t="s">
        <v>148</v>
      </c>
      <c r="AU358" s="220" t="s">
        <v>157</v>
      </c>
      <c r="AV358" s="15" t="s">
        <v>144</v>
      </c>
      <c r="AW358" s="15" t="s">
        <v>32</v>
      </c>
      <c r="AX358" s="15" t="s">
        <v>86</v>
      </c>
      <c r="AY358" s="220" t="s">
        <v>136</v>
      </c>
    </row>
    <row r="359" spans="1:65" s="2" customFormat="1" ht="16.5" customHeight="1">
      <c r="A359" s="37"/>
      <c r="B359" s="187"/>
      <c r="C359" s="227" t="s">
        <v>342</v>
      </c>
      <c r="D359" s="227" t="s">
        <v>259</v>
      </c>
      <c r="E359" s="228" t="s">
        <v>371</v>
      </c>
      <c r="F359" s="229" t="s">
        <v>372</v>
      </c>
      <c r="G359" s="230" t="s">
        <v>356</v>
      </c>
      <c r="H359" s="231">
        <v>13</v>
      </c>
      <c r="I359" s="232"/>
      <c r="J359" s="231">
        <f>ROUND(I359*H359,2)</f>
        <v>0</v>
      </c>
      <c r="K359" s="229" t="s">
        <v>1</v>
      </c>
      <c r="L359" s="233"/>
      <c r="M359" s="234" t="s">
        <v>1</v>
      </c>
      <c r="N359" s="235" t="s">
        <v>43</v>
      </c>
      <c r="O359" s="76"/>
      <c r="P359" s="196">
        <f>O359*H359</f>
        <v>0</v>
      </c>
      <c r="Q359" s="196">
        <v>0</v>
      </c>
      <c r="R359" s="196">
        <f>Q359*H359</f>
        <v>0</v>
      </c>
      <c r="S359" s="196">
        <v>0</v>
      </c>
      <c r="T359" s="197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198" t="s">
        <v>195</v>
      </c>
      <c r="AT359" s="198" t="s">
        <v>259</v>
      </c>
      <c r="AU359" s="198" t="s">
        <v>157</v>
      </c>
      <c r="AY359" s="18" t="s">
        <v>136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8" t="s">
        <v>86</v>
      </c>
      <c r="BK359" s="199">
        <f>ROUND(I359*H359,2)</f>
        <v>0</v>
      </c>
      <c r="BL359" s="18" t="s">
        <v>144</v>
      </c>
      <c r="BM359" s="198" t="s">
        <v>373</v>
      </c>
    </row>
    <row r="360" spans="1:47" s="2" customFormat="1" ht="12">
      <c r="A360" s="37"/>
      <c r="B360" s="38"/>
      <c r="C360" s="37"/>
      <c r="D360" s="200" t="s">
        <v>146</v>
      </c>
      <c r="E360" s="37"/>
      <c r="F360" s="201" t="s">
        <v>372</v>
      </c>
      <c r="G360" s="37"/>
      <c r="H360" s="37"/>
      <c r="I360" s="123"/>
      <c r="J360" s="37"/>
      <c r="K360" s="37"/>
      <c r="L360" s="38"/>
      <c r="M360" s="202"/>
      <c r="N360" s="203"/>
      <c r="O360" s="76"/>
      <c r="P360" s="76"/>
      <c r="Q360" s="76"/>
      <c r="R360" s="76"/>
      <c r="S360" s="76"/>
      <c r="T360" s="7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8" t="s">
        <v>146</v>
      </c>
      <c r="AU360" s="18" t="s">
        <v>157</v>
      </c>
    </row>
    <row r="361" spans="1:51" s="13" customFormat="1" ht="12">
      <c r="A361" s="13"/>
      <c r="B361" s="204"/>
      <c r="C361" s="13"/>
      <c r="D361" s="200" t="s">
        <v>148</v>
      </c>
      <c r="E361" s="205" t="s">
        <v>1</v>
      </c>
      <c r="F361" s="206" t="s">
        <v>337</v>
      </c>
      <c r="G361" s="13"/>
      <c r="H361" s="205" t="s">
        <v>1</v>
      </c>
      <c r="I361" s="207"/>
      <c r="J361" s="13"/>
      <c r="K361" s="13"/>
      <c r="L361" s="204"/>
      <c r="M361" s="208"/>
      <c r="N361" s="209"/>
      <c r="O361" s="209"/>
      <c r="P361" s="209"/>
      <c r="Q361" s="209"/>
      <c r="R361" s="209"/>
      <c r="S361" s="209"/>
      <c r="T361" s="21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05" t="s">
        <v>148</v>
      </c>
      <c r="AU361" s="205" t="s">
        <v>157</v>
      </c>
      <c r="AV361" s="13" t="s">
        <v>86</v>
      </c>
      <c r="AW361" s="13" t="s">
        <v>32</v>
      </c>
      <c r="AX361" s="13" t="s">
        <v>78</v>
      </c>
      <c r="AY361" s="205" t="s">
        <v>136</v>
      </c>
    </row>
    <row r="362" spans="1:51" s="14" customFormat="1" ht="12">
      <c r="A362" s="14"/>
      <c r="B362" s="211"/>
      <c r="C362" s="14"/>
      <c r="D362" s="200" t="s">
        <v>148</v>
      </c>
      <c r="E362" s="212" t="s">
        <v>1</v>
      </c>
      <c r="F362" s="213" t="s">
        <v>144</v>
      </c>
      <c r="G362" s="14"/>
      <c r="H362" s="214">
        <v>4</v>
      </c>
      <c r="I362" s="215"/>
      <c r="J362" s="14"/>
      <c r="K362" s="14"/>
      <c r="L362" s="211"/>
      <c r="M362" s="216"/>
      <c r="N362" s="217"/>
      <c r="O362" s="217"/>
      <c r="P362" s="217"/>
      <c r="Q362" s="217"/>
      <c r="R362" s="217"/>
      <c r="S362" s="217"/>
      <c r="T362" s="21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12" t="s">
        <v>148</v>
      </c>
      <c r="AU362" s="212" t="s">
        <v>157</v>
      </c>
      <c r="AV362" s="14" t="s">
        <v>88</v>
      </c>
      <c r="AW362" s="14" t="s">
        <v>32</v>
      </c>
      <c r="AX362" s="14" t="s">
        <v>78</v>
      </c>
      <c r="AY362" s="212" t="s">
        <v>136</v>
      </c>
    </row>
    <row r="363" spans="1:51" s="13" customFormat="1" ht="12">
      <c r="A363" s="13"/>
      <c r="B363" s="204"/>
      <c r="C363" s="13"/>
      <c r="D363" s="200" t="s">
        <v>148</v>
      </c>
      <c r="E363" s="205" t="s">
        <v>1</v>
      </c>
      <c r="F363" s="206" t="s">
        <v>339</v>
      </c>
      <c r="G363" s="13"/>
      <c r="H363" s="205" t="s">
        <v>1</v>
      </c>
      <c r="I363" s="207"/>
      <c r="J363" s="13"/>
      <c r="K363" s="13"/>
      <c r="L363" s="204"/>
      <c r="M363" s="208"/>
      <c r="N363" s="209"/>
      <c r="O363" s="209"/>
      <c r="P363" s="209"/>
      <c r="Q363" s="209"/>
      <c r="R363" s="209"/>
      <c r="S363" s="209"/>
      <c r="T363" s="210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05" t="s">
        <v>148</v>
      </c>
      <c r="AU363" s="205" t="s">
        <v>157</v>
      </c>
      <c r="AV363" s="13" t="s">
        <v>86</v>
      </c>
      <c r="AW363" s="13" t="s">
        <v>32</v>
      </c>
      <c r="AX363" s="13" t="s">
        <v>78</v>
      </c>
      <c r="AY363" s="205" t="s">
        <v>136</v>
      </c>
    </row>
    <row r="364" spans="1:51" s="14" customFormat="1" ht="12">
      <c r="A364" s="14"/>
      <c r="B364" s="211"/>
      <c r="C364" s="14"/>
      <c r="D364" s="200" t="s">
        <v>148</v>
      </c>
      <c r="E364" s="212" t="s">
        <v>1</v>
      </c>
      <c r="F364" s="213" t="s">
        <v>174</v>
      </c>
      <c r="G364" s="14"/>
      <c r="H364" s="214">
        <v>5</v>
      </c>
      <c r="I364" s="215"/>
      <c r="J364" s="14"/>
      <c r="K364" s="14"/>
      <c r="L364" s="211"/>
      <c r="M364" s="216"/>
      <c r="N364" s="217"/>
      <c r="O364" s="217"/>
      <c r="P364" s="217"/>
      <c r="Q364" s="217"/>
      <c r="R364" s="217"/>
      <c r="S364" s="217"/>
      <c r="T364" s="218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12" t="s">
        <v>148</v>
      </c>
      <c r="AU364" s="212" t="s">
        <v>157</v>
      </c>
      <c r="AV364" s="14" t="s">
        <v>88</v>
      </c>
      <c r="AW364" s="14" t="s">
        <v>32</v>
      </c>
      <c r="AX364" s="14" t="s">
        <v>78</v>
      </c>
      <c r="AY364" s="212" t="s">
        <v>136</v>
      </c>
    </row>
    <row r="365" spans="1:51" s="13" customFormat="1" ht="12">
      <c r="A365" s="13"/>
      <c r="B365" s="204"/>
      <c r="C365" s="13"/>
      <c r="D365" s="200" t="s">
        <v>148</v>
      </c>
      <c r="E365" s="205" t="s">
        <v>1</v>
      </c>
      <c r="F365" s="206" t="s">
        <v>341</v>
      </c>
      <c r="G365" s="13"/>
      <c r="H365" s="205" t="s">
        <v>1</v>
      </c>
      <c r="I365" s="207"/>
      <c r="J365" s="13"/>
      <c r="K365" s="13"/>
      <c r="L365" s="204"/>
      <c r="M365" s="208"/>
      <c r="N365" s="209"/>
      <c r="O365" s="209"/>
      <c r="P365" s="209"/>
      <c r="Q365" s="209"/>
      <c r="R365" s="209"/>
      <c r="S365" s="209"/>
      <c r="T365" s="21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5" t="s">
        <v>148</v>
      </c>
      <c r="AU365" s="205" t="s">
        <v>157</v>
      </c>
      <c r="AV365" s="13" t="s">
        <v>86</v>
      </c>
      <c r="AW365" s="13" t="s">
        <v>32</v>
      </c>
      <c r="AX365" s="13" t="s">
        <v>78</v>
      </c>
      <c r="AY365" s="205" t="s">
        <v>136</v>
      </c>
    </row>
    <row r="366" spans="1:51" s="14" customFormat="1" ht="12">
      <c r="A366" s="14"/>
      <c r="B366" s="211"/>
      <c r="C366" s="14"/>
      <c r="D366" s="200" t="s">
        <v>148</v>
      </c>
      <c r="E366" s="212" t="s">
        <v>1</v>
      </c>
      <c r="F366" s="213" t="s">
        <v>144</v>
      </c>
      <c r="G366" s="14"/>
      <c r="H366" s="214">
        <v>4</v>
      </c>
      <c r="I366" s="215"/>
      <c r="J366" s="14"/>
      <c r="K366" s="14"/>
      <c r="L366" s="211"/>
      <c r="M366" s="216"/>
      <c r="N366" s="217"/>
      <c r="O366" s="217"/>
      <c r="P366" s="217"/>
      <c r="Q366" s="217"/>
      <c r="R366" s="217"/>
      <c r="S366" s="217"/>
      <c r="T366" s="218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12" t="s">
        <v>148</v>
      </c>
      <c r="AU366" s="212" t="s">
        <v>157</v>
      </c>
      <c r="AV366" s="14" t="s">
        <v>88</v>
      </c>
      <c r="AW366" s="14" t="s">
        <v>32</v>
      </c>
      <c r="AX366" s="14" t="s">
        <v>78</v>
      </c>
      <c r="AY366" s="212" t="s">
        <v>136</v>
      </c>
    </row>
    <row r="367" spans="1:51" s="15" customFormat="1" ht="12">
      <c r="A367" s="15"/>
      <c r="B367" s="219"/>
      <c r="C367" s="15"/>
      <c r="D367" s="200" t="s">
        <v>148</v>
      </c>
      <c r="E367" s="220" t="s">
        <v>1</v>
      </c>
      <c r="F367" s="221" t="s">
        <v>151</v>
      </c>
      <c r="G367" s="15"/>
      <c r="H367" s="222">
        <v>13</v>
      </c>
      <c r="I367" s="223"/>
      <c r="J367" s="15"/>
      <c r="K367" s="15"/>
      <c r="L367" s="219"/>
      <c r="M367" s="224"/>
      <c r="N367" s="225"/>
      <c r="O367" s="225"/>
      <c r="P367" s="225"/>
      <c r="Q367" s="225"/>
      <c r="R367" s="225"/>
      <c r="S367" s="225"/>
      <c r="T367" s="226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20" t="s">
        <v>148</v>
      </c>
      <c r="AU367" s="220" t="s">
        <v>157</v>
      </c>
      <c r="AV367" s="15" t="s">
        <v>144</v>
      </c>
      <c r="AW367" s="15" t="s">
        <v>32</v>
      </c>
      <c r="AX367" s="15" t="s">
        <v>86</v>
      </c>
      <c r="AY367" s="220" t="s">
        <v>136</v>
      </c>
    </row>
    <row r="368" spans="1:65" s="2" customFormat="1" ht="21.75" customHeight="1">
      <c r="A368" s="37"/>
      <c r="B368" s="187"/>
      <c r="C368" s="227" t="s">
        <v>374</v>
      </c>
      <c r="D368" s="227" t="s">
        <v>259</v>
      </c>
      <c r="E368" s="228" t="s">
        <v>375</v>
      </c>
      <c r="F368" s="229" t="s">
        <v>376</v>
      </c>
      <c r="G368" s="230" t="s">
        <v>356</v>
      </c>
      <c r="H368" s="231">
        <v>4</v>
      </c>
      <c r="I368" s="232"/>
      <c r="J368" s="231">
        <f>ROUND(I368*H368,2)</f>
        <v>0</v>
      </c>
      <c r="K368" s="229" t="s">
        <v>1</v>
      </c>
      <c r="L368" s="233"/>
      <c r="M368" s="234" t="s">
        <v>1</v>
      </c>
      <c r="N368" s="235" t="s">
        <v>43</v>
      </c>
      <c r="O368" s="76"/>
      <c r="P368" s="196">
        <f>O368*H368</f>
        <v>0</v>
      </c>
      <c r="Q368" s="196">
        <v>0</v>
      </c>
      <c r="R368" s="196">
        <f>Q368*H368</f>
        <v>0</v>
      </c>
      <c r="S368" s="196">
        <v>0</v>
      </c>
      <c r="T368" s="197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98" t="s">
        <v>195</v>
      </c>
      <c r="AT368" s="198" t="s">
        <v>259</v>
      </c>
      <c r="AU368" s="198" t="s">
        <v>157</v>
      </c>
      <c r="AY368" s="18" t="s">
        <v>136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8" t="s">
        <v>86</v>
      </c>
      <c r="BK368" s="199">
        <f>ROUND(I368*H368,2)</f>
        <v>0</v>
      </c>
      <c r="BL368" s="18" t="s">
        <v>144</v>
      </c>
      <c r="BM368" s="198" t="s">
        <v>377</v>
      </c>
    </row>
    <row r="369" spans="1:47" s="2" customFormat="1" ht="12">
      <c r="A369" s="37"/>
      <c r="B369" s="38"/>
      <c r="C369" s="37"/>
      <c r="D369" s="200" t="s">
        <v>146</v>
      </c>
      <c r="E369" s="37"/>
      <c r="F369" s="201" t="s">
        <v>376</v>
      </c>
      <c r="G369" s="37"/>
      <c r="H369" s="37"/>
      <c r="I369" s="123"/>
      <c r="J369" s="37"/>
      <c r="K369" s="37"/>
      <c r="L369" s="38"/>
      <c r="M369" s="202"/>
      <c r="N369" s="203"/>
      <c r="O369" s="76"/>
      <c r="P369" s="76"/>
      <c r="Q369" s="76"/>
      <c r="R369" s="76"/>
      <c r="S369" s="76"/>
      <c r="T369" s="7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8" t="s">
        <v>146</v>
      </c>
      <c r="AU369" s="18" t="s">
        <v>157</v>
      </c>
    </row>
    <row r="370" spans="1:51" s="13" customFormat="1" ht="12">
      <c r="A370" s="13"/>
      <c r="B370" s="204"/>
      <c r="C370" s="13"/>
      <c r="D370" s="200" t="s">
        <v>148</v>
      </c>
      <c r="E370" s="205" t="s">
        <v>1</v>
      </c>
      <c r="F370" s="206" t="s">
        <v>337</v>
      </c>
      <c r="G370" s="13"/>
      <c r="H370" s="205" t="s">
        <v>1</v>
      </c>
      <c r="I370" s="207"/>
      <c r="J370" s="13"/>
      <c r="K370" s="13"/>
      <c r="L370" s="204"/>
      <c r="M370" s="208"/>
      <c r="N370" s="209"/>
      <c r="O370" s="209"/>
      <c r="P370" s="209"/>
      <c r="Q370" s="209"/>
      <c r="R370" s="209"/>
      <c r="S370" s="209"/>
      <c r="T370" s="21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05" t="s">
        <v>148</v>
      </c>
      <c r="AU370" s="205" t="s">
        <v>157</v>
      </c>
      <c r="AV370" s="13" t="s">
        <v>86</v>
      </c>
      <c r="AW370" s="13" t="s">
        <v>32</v>
      </c>
      <c r="AX370" s="13" t="s">
        <v>78</v>
      </c>
      <c r="AY370" s="205" t="s">
        <v>136</v>
      </c>
    </row>
    <row r="371" spans="1:51" s="14" customFormat="1" ht="12">
      <c r="A371" s="14"/>
      <c r="B371" s="211"/>
      <c r="C371" s="14"/>
      <c r="D371" s="200" t="s">
        <v>148</v>
      </c>
      <c r="E371" s="212" t="s">
        <v>1</v>
      </c>
      <c r="F371" s="213" t="s">
        <v>86</v>
      </c>
      <c r="G371" s="14"/>
      <c r="H371" s="214">
        <v>1</v>
      </c>
      <c r="I371" s="215"/>
      <c r="J371" s="14"/>
      <c r="K371" s="14"/>
      <c r="L371" s="211"/>
      <c r="M371" s="216"/>
      <c r="N371" s="217"/>
      <c r="O371" s="217"/>
      <c r="P371" s="217"/>
      <c r="Q371" s="217"/>
      <c r="R371" s="217"/>
      <c r="S371" s="217"/>
      <c r="T371" s="21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12" t="s">
        <v>148</v>
      </c>
      <c r="AU371" s="212" t="s">
        <v>157</v>
      </c>
      <c r="AV371" s="14" t="s">
        <v>88</v>
      </c>
      <c r="AW371" s="14" t="s">
        <v>32</v>
      </c>
      <c r="AX371" s="14" t="s">
        <v>78</v>
      </c>
      <c r="AY371" s="212" t="s">
        <v>136</v>
      </c>
    </row>
    <row r="372" spans="1:51" s="13" customFormat="1" ht="12">
      <c r="A372" s="13"/>
      <c r="B372" s="204"/>
      <c r="C372" s="13"/>
      <c r="D372" s="200" t="s">
        <v>148</v>
      </c>
      <c r="E372" s="205" t="s">
        <v>1</v>
      </c>
      <c r="F372" s="206" t="s">
        <v>339</v>
      </c>
      <c r="G372" s="13"/>
      <c r="H372" s="205" t="s">
        <v>1</v>
      </c>
      <c r="I372" s="207"/>
      <c r="J372" s="13"/>
      <c r="K372" s="13"/>
      <c r="L372" s="204"/>
      <c r="M372" s="208"/>
      <c r="N372" s="209"/>
      <c r="O372" s="209"/>
      <c r="P372" s="209"/>
      <c r="Q372" s="209"/>
      <c r="R372" s="209"/>
      <c r="S372" s="209"/>
      <c r="T372" s="21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05" t="s">
        <v>148</v>
      </c>
      <c r="AU372" s="205" t="s">
        <v>157</v>
      </c>
      <c r="AV372" s="13" t="s">
        <v>86</v>
      </c>
      <c r="AW372" s="13" t="s">
        <v>32</v>
      </c>
      <c r="AX372" s="13" t="s">
        <v>78</v>
      </c>
      <c r="AY372" s="205" t="s">
        <v>136</v>
      </c>
    </row>
    <row r="373" spans="1:51" s="14" customFormat="1" ht="12">
      <c r="A373" s="14"/>
      <c r="B373" s="211"/>
      <c r="C373" s="14"/>
      <c r="D373" s="200" t="s">
        <v>148</v>
      </c>
      <c r="E373" s="212" t="s">
        <v>1</v>
      </c>
      <c r="F373" s="213" t="s">
        <v>88</v>
      </c>
      <c r="G373" s="14"/>
      <c r="H373" s="214">
        <v>2</v>
      </c>
      <c r="I373" s="215"/>
      <c r="J373" s="14"/>
      <c r="K373" s="14"/>
      <c r="L373" s="211"/>
      <c r="M373" s="216"/>
      <c r="N373" s="217"/>
      <c r="O373" s="217"/>
      <c r="P373" s="217"/>
      <c r="Q373" s="217"/>
      <c r="R373" s="217"/>
      <c r="S373" s="217"/>
      <c r="T373" s="21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12" t="s">
        <v>148</v>
      </c>
      <c r="AU373" s="212" t="s">
        <v>157</v>
      </c>
      <c r="AV373" s="14" t="s">
        <v>88</v>
      </c>
      <c r="AW373" s="14" t="s">
        <v>32</v>
      </c>
      <c r="AX373" s="14" t="s">
        <v>78</v>
      </c>
      <c r="AY373" s="212" t="s">
        <v>136</v>
      </c>
    </row>
    <row r="374" spans="1:51" s="13" customFormat="1" ht="12">
      <c r="A374" s="13"/>
      <c r="B374" s="204"/>
      <c r="C374" s="13"/>
      <c r="D374" s="200" t="s">
        <v>148</v>
      </c>
      <c r="E374" s="205" t="s">
        <v>1</v>
      </c>
      <c r="F374" s="206" t="s">
        <v>341</v>
      </c>
      <c r="G374" s="13"/>
      <c r="H374" s="205" t="s">
        <v>1</v>
      </c>
      <c r="I374" s="207"/>
      <c r="J374" s="13"/>
      <c r="K374" s="13"/>
      <c r="L374" s="204"/>
      <c r="M374" s="208"/>
      <c r="N374" s="209"/>
      <c r="O374" s="209"/>
      <c r="P374" s="209"/>
      <c r="Q374" s="209"/>
      <c r="R374" s="209"/>
      <c r="S374" s="209"/>
      <c r="T374" s="210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05" t="s">
        <v>148</v>
      </c>
      <c r="AU374" s="205" t="s">
        <v>157</v>
      </c>
      <c r="AV374" s="13" t="s">
        <v>86</v>
      </c>
      <c r="AW374" s="13" t="s">
        <v>32</v>
      </c>
      <c r="AX374" s="13" t="s">
        <v>78</v>
      </c>
      <c r="AY374" s="205" t="s">
        <v>136</v>
      </c>
    </row>
    <row r="375" spans="1:51" s="14" customFormat="1" ht="12">
      <c r="A375" s="14"/>
      <c r="B375" s="211"/>
      <c r="C375" s="14"/>
      <c r="D375" s="200" t="s">
        <v>148</v>
      </c>
      <c r="E375" s="212" t="s">
        <v>1</v>
      </c>
      <c r="F375" s="213" t="s">
        <v>86</v>
      </c>
      <c r="G375" s="14"/>
      <c r="H375" s="214">
        <v>1</v>
      </c>
      <c r="I375" s="215"/>
      <c r="J375" s="14"/>
      <c r="K375" s="14"/>
      <c r="L375" s="211"/>
      <c r="M375" s="216"/>
      <c r="N375" s="217"/>
      <c r="O375" s="217"/>
      <c r="P375" s="217"/>
      <c r="Q375" s="217"/>
      <c r="R375" s="217"/>
      <c r="S375" s="217"/>
      <c r="T375" s="218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12" t="s">
        <v>148</v>
      </c>
      <c r="AU375" s="212" t="s">
        <v>157</v>
      </c>
      <c r="AV375" s="14" t="s">
        <v>88</v>
      </c>
      <c r="AW375" s="14" t="s">
        <v>32</v>
      </c>
      <c r="AX375" s="14" t="s">
        <v>78</v>
      </c>
      <c r="AY375" s="212" t="s">
        <v>136</v>
      </c>
    </row>
    <row r="376" spans="1:51" s="15" customFormat="1" ht="12">
      <c r="A376" s="15"/>
      <c r="B376" s="219"/>
      <c r="C376" s="15"/>
      <c r="D376" s="200" t="s">
        <v>148</v>
      </c>
      <c r="E376" s="220" t="s">
        <v>1</v>
      </c>
      <c r="F376" s="221" t="s">
        <v>151</v>
      </c>
      <c r="G376" s="15"/>
      <c r="H376" s="222">
        <v>4</v>
      </c>
      <c r="I376" s="223"/>
      <c r="J376" s="15"/>
      <c r="K376" s="15"/>
      <c r="L376" s="219"/>
      <c r="M376" s="224"/>
      <c r="N376" s="225"/>
      <c r="O376" s="225"/>
      <c r="P376" s="225"/>
      <c r="Q376" s="225"/>
      <c r="R376" s="225"/>
      <c r="S376" s="225"/>
      <c r="T376" s="226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20" t="s">
        <v>148</v>
      </c>
      <c r="AU376" s="220" t="s">
        <v>157</v>
      </c>
      <c r="AV376" s="15" t="s">
        <v>144</v>
      </c>
      <c r="AW376" s="15" t="s">
        <v>32</v>
      </c>
      <c r="AX376" s="15" t="s">
        <v>86</v>
      </c>
      <c r="AY376" s="220" t="s">
        <v>136</v>
      </c>
    </row>
    <row r="377" spans="1:65" s="2" customFormat="1" ht="21.75" customHeight="1">
      <c r="A377" s="37"/>
      <c r="B377" s="187"/>
      <c r="C377" s="227" t="s">
        <v>378</v>
      </c>
      <c r="D377" s="227" t="s">
        <v>259</v>
      </c>
      <c r="E377" s="228" t="s">
        <v>379</v>
      </c>
      <c r="F377" s="229" t="s">
        <v>380</v>
      </c>
      <c r="G377" s="230" t="s">
        <v>356</v>
      </c>
      <c r="H377" s="231">
        <v>4</v>
      </c>
      <c r="I377" s="232"/>
      <c r="J377" s="231">
        <f>ROUND(I377*H377,2)</f>
        <v>0</v>
      </c>
      <c r="K377" s="229" t="s">
        <v>1</v>
      </c>
      <c r="L377" s="233"/>
      <c r="M377" s="234" t="s">
        <v>1</v>
      </c>
      <c r="N377" s="235" t="s">
        <v>43</v>
      </c>
      <c r="O377" s="76"/>
      <c r="P377" s="196">
        <f>O377*H377</f>
        <v>0</v>
      </c>
      <c r="Q377" s="196">
        <v>0</v>
      </c>
      <c r="R377" s="196">
        <f>Q377*H377</f>
        <v>0</v>
      </c>
      <c r="S377" s="196">
        <v>0</v>
      </c>
      <c r="T377" s="197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198" t="s">
        <v>195</v>
      </c>
      <c r="AT377" s="198" t="s">
        <v>259</v>
      </c>
      <c r="AU377" s="198" t="s">
        <v>157</v>
      </c>
      <c r="AY377" s="18" t="s">
        <v>136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18" t="s">
        <v>86</v>
      </c>
      <c r="BK377" s="199">
        <f>ROUND(I377*H377,2)</f>
        <v>0</v>
      </c>
      <c r="BL377" s="18" t="s">
        <v>144</v>
      </c>
      <c r="BM377" s="198" t="s">
        <v>381</v>
      </c>
    </row>
    <row r="378" spans="1:47" s="2" customFormat="1" ht="12">
      <c r="A378" s="37"/>
      <c r="B378" s="38"/>
      <c r="C378" s="37"/>
      <c r="D378" s="200" t="s">
        <v>146</v>
      </c>
      <c r="E378" s="37"/>
      <c r="F378" s="201" t="s">
        <v>380</v>
      </c>
      <c r="G378" s="37"/>
      <c r="H378" s="37"/>
      <c r="I378" s="123"/>
      <c r="J378" s="37"/>
      <c r="K378" s="37"/>
      <c r="L378" s="38"/>
      <c r="M378" s="202"/>
      <c r="N378" s="203"/>
      <c r="O378" s="76"/>
      <c r="P378" s="76"/>
      <c r="Q378" s="76"/>
      <c r="R378" s="76"/>
      <c r="S378" s="76"/>
      <c r="T378" s="7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8" t="s">
        <v>146</v>
      </c>
      <c r="AU378" s="18" t="s">
        <v>157</v>
      </c>
    </row>
    <row r="379" spans="1:51" s="13" customFormat="1" ht="12">
      <c r="A379" s="13"/>
      <c r="B379" s="204"/>
      <c r="C379" s="13"/>
      <c r="D379" s="200" t="s">
        <v>148</v>
      </c>
      <c r="E379" s="205" t="s">
        <v>1</v>
      </c>
      <c r="F379" s="206" t="s">
        <v>337</v>
      </c>
      <c r="G379" s="13"/>
      <c r="H379" s="205" t="s">
        <v>1</v>
      </c>
      <c r="I379" s="207"/>
      <c r="J379" s="13"/>
      <c r="K379" s="13"/>
      <c r="L379" s="204"/>
      <c r="M379" s="208"/>
      <c r="N379" s="209"/>
      <c r="O379" s="209"/>
      <c r="P379" s="209"/>
      <c r="Q379" s="209"/>
      <c r="R379" s="209"/>
      <c r="S379" s="209"/>
      <c r="T379" s="21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05" t="s">
        <v>148</v>
      </c>
      <c r="AU379" s="205" t="s">
        <v>157</v>
      </c>
      <c r="AV379" s="13" t="s">
        <v>86</v>
      </c>
      <c r="AW379" s="13" t="s">
        <v>32</v>
      </c>
      <c r="AX379" s="13" t="s">
        <v>78</v>
      </c>
      <c r="AY379" s="205" t="s">
        <v>136</v>
      </c>
    </row>
    <row r="380" spans="1:51" s="14" customFormat="1" ht="12">
      <c r="A380" s="14"/>
      <c r="B380" s="211"/>
      <c r="C380" s="14"/>
      <c r="D380" s="200" t="s">
        <v>148</v>
      </c>
      <c r="E380" s="212" t="s">
        <v>1</v>
      </c>
      <c r="F380" s="213" t="s">
        <v>86</v>
      </c>
      <c r="G380" s="14"/>
      <c r="H380" s="214">
        <v>1</v>
      </c>
      <c r="I380" s="215"/>
      <c r="J380" s="14"/>
      <c r="K380" s="14"/>
      <c r="L380" s="211"/>
      <c r="M380" s="216"/>
      <c r="N380" s="217"/>
      <c r="O380" s="217"/>
      <c r="P380" s="217"/>
      <c r="Q380" s="217"/>
      <c r="R380" s="217"/>
      <c r="S380" s="217"/>
      <c r="T380" s="218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12" t="s">
        <v>148</v>
      </c>
      <c r="AU380" s="212" t="s">
        <v>157</v>
      </c>
      <c r="AV380" s="14" t="s">
        <v>88</v>
      </c>
      <c r="AW380" s="14" t="s">
        <v>32</v>
      </c>
      <c r="AX380" s="14" t="s">
        <v>78</v>
      </c>
      <c r="AY380" s="212" t="s">
        <v>136</v>
      </c>
    </row>
    <row r="381" spans="1:51" s="13" customFormat="1" ht="12">
      <c r="A381" s="13"/>
      <c r="B381" s="204"/>
      <c r="C381" s="13"/>
      <c r="D381" s="200" t="s">
        <v>148</v>
      </c>
      <c r="E381" s="205" t="s">
        <v>1</v>
      </c>
      <c r="F381" s="206" t="s">
        <v>339</v>
      </c>
      <c r="G381" s="13"/>
      <c r="H381" s="205" t="s">
        <v>1</v>
      </c>
      <c r="I381" s="207"/>
      <c r="J381" s="13"/>
      <c r="K381" s="13"/>
      <c r="L381" s="204"/>
      <c r="M381" s="208"/>
      <c r="N381" s="209"/>
      <c r="O381" s="209"/>
      <c r="P381" s="209"/>
      <c r="Q381" s="209"/>
      <c r="R381" s="209"/>
      <c r="S381" s="209"/>
      <c r="T381" s="210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05" t="s">
        <v>148</v>
      </c>
      <c r="AU381" s="205" t="s">
        <v>157</v>
      </c>
      <c r="AV381" s="13" t="s">
        <v>86</v>
      </c>
      <c r="AW381" s="13" t="s">
        <v>32</v>
      </c>
      <c r="AX381" s="13" t="s">
        <v>78</v>
      </c>
      <c r="AY381" s="205" t="s">
        <v>136</v>
      </c>
    </row>
    <row r="382" spans="1:51" s="14" customFormat="1" ht="12">
      <c r="A382" s="14"/>
      <c r="B382" s="211"/>
      <c r="C382" s="14"/>
      <c r="D382" s="200" t="s">
        <v>148</v>
      </c>
      <c r="E382" s="212" t="s">
        <v>1</v>
      </c>
      <c r="F382" s="213" t="s">
        <v>88</v>
      </c>
      <c r="G382" s="14"/>
      <c r="H382" s="214">
        <v>2</v>
      </c>
      <c r="I382" s="215"/>
      <c r="J382" s="14"/>
      <c r="K382" s="14"/>
      <c r="L382" s="211"/>
      <c r="M382" s="216"/>
      <c r="N382" s="217"/>
      <c r="O382" s="217"/>
      <c r="P382" s="217"/>
      <c r="Q382" s="217"/>
      <c r="R382" s="217"/>
      <c r="S382" s="217"/>
      <c r="T382" s="218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12" t="s">
        <v>148</v>
      </c>
      <c r="AU382" s="212" t="s">
        <v>157</v>
      </c>
      <c r="AV382" s="14" t="s">
        <v>88</v>
      </c>
      <c r="AW382" s="14" t="s">
        <v>32</v>
      </c>
      <c r="AX382" s="14" t="s">
        <v>78</v>
      </c>
      <c r="AY382" s="212" t="s">
        <v>136</v>
      </c>
    </row>
    <row r="383" spans="1:51" s="13" customFormat="1" ht="12">
      <c r="A383" s="13"/>
      <c r="B383" s="204"/>
      <c r="C383" s="13"/>
      <c r="D383" s="200" t="s">
        <v>148</v>
      </c>
      <c r="E383" s="205" t="s">
        <v>1</v>
      </c>
      <c r="F383" s="206" t="s">
        <v>341</v>
      </c>
      <c r="G383" s="13"/>
      <c r="H383" s="205" t="s">
        <v>1</v>
      </c>
      <c r="I383" s="207"/>
      <c r="J383" s="13"/>
      <c r="K383" s="13"/>
      <c r="L383" s="204"/>
      <c r="M383" s="208"/>
      <c r="N383" s="209"/>
      <c r="O383" s="209"/>
      <c r="P383" s="209"/>
      <c r="Q383" s="209"/>
      <c r="R383" s="209"/>
      <c r="S383" s="209"/>
      <c r="T383" s="21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05" t="s">
        <v>148</v>
      </c>
      <c r="AU383" s="205" t="s">
        <v>157</v>
      </c>
      <c r="AV383" s="13" t="s">
        <v>86</v>
      </c>
      <c r="AW383" s="13" t="s">
        <v>32</v>
      </c>
      <c r="AX383" s="13" t="s">
        <v>78</v>
      </c>
      <c r="AY383" s="205" t="s">
        <v>136</v>
      </c>
    </row>
    <row r="384" spans="1:51" s="14" customFormat="1" ht="12">
      <c r="A384" s="14"/>
      <c r="B384" s="211"/>
      <c r="C384" s="14"/>
      <c r="D384" s="200" t="s">
        <v>148</v>
      </c>
      <c r="E384" s="212" t="s">
        <v>1</v>
      </c>
      <c r="F384" s="213" t="s">
        <v>86</v>
      </c>
      <c r="G384" s="14"/>
      <c r="H384" s="214">
        <v>1</v>
      </c>
      <c r="I384" s="215"/>
      <c r="J384" s="14"/>
      <c r="K384" s="14"/>
      <c r="L384" s="211"/>
      <c r="M384" s="216"/>
      <c r="N384" s="217"/>
      <c r="O384" s="217"/>
      <c r="P384" s="217"/>
      <c r="Q384" s="217"/>
      <c r="R384" s="217"/>
      <c r="S384" s="217"/>
      <c r="T384" s="21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12" t="s">
        <v>148</v>
      </c>
      <c r="AU384" s="212" t="s">
        <v>157</v>
      </c>
      <c r="AV384" s="14" t="s">
        <v>88</v>
      </c>
      <c r="AW384" s="14" t="s">
        <v>32</v>
      </c>
      <c r="AX384" s="14" t="s">
        <v>78</v>
      </c>
      <c r="AY384" s="212" t="s">
        <v>136</v>
      </c>
    </row>
    <row r="385" spans="1:51" s="15" customFormat="1" ht="12">
      <c r="A385" s="15"/>
      <c r="B385" s="219"/>
      <c r="C385" s="15"/>
      <c r="D385" s="200" t="s">
        <v>148</v>
      </c>
      <c r="E385" s="220" t="s">
        <v>1</v>
      </c>
      <c r="F385" s="221" t="s">
        <v>151</v>
      </c>
      <c r="G385" s="15"/>
      <c r="H385" s="222">
        <v>4</v>
      </c>
      <c r="I385" s="223"/>
      <c r="J385" s="15"/>
      <c r="K385" s="15"/>
      <c r="L385" s="219"/>
      <c r="M385" s="224"/>
      <c r="N385" s="225"/>
      <c r="O385" s="225"/>
      <c r="P385" s="225"/>
      <c r="Q385" s="225"/>
      <c r="R385" s="225"/>
      <c r="S385" s="225"/>
      <c r="T385" s="226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20" t="s">
        <v>148</v>
      </c>
      <c r="AU385" s="220" t="s">
        <v>157</v>
      </c>
      <c r="AV385" s="15" t="s">
        <v>144</v>
      </c>
      <c r="AW385" s="15" t="s">
        <v>32</v>
      </c>
      <c r="AX385" s="15" t="s">
        <v>86</v>
      </c>
      <c r="AY385" s="220" t="s">
        <v>136</v>
      </c>
    </row>
    <row r="386" spans="1:65" s="2" customFormat="1" ht="16.5" customHeight="1">
      <c r="A386" s="37"/>
      <c r="B386" s="187"/>
      <c r="C386" s="227" t="s">
        <v>382</v>
      </c>
      <c r="D386" s="227" t="s">
        <v>259</v>
      </c>
      <c r="E386" s="228" t="s">
        <v>383</v>
      </c>
      <c r="F386" s="229" t="s">
        <v>384</v>
      </c>
      <c r="G386" s="230" t="s">
        <v>356</v>
      </c>
      <c r="H386" s="231">
        <v>34</v>
      </c>
      <c r="I386" s="232"/>
      <c r="J386" s="231">
        <f>ROUND(I386*H386,2)</f>
        <v>0</v>
      </c>
      <c r="K386" s="229" t="s">
        <v>1</v>
      </c>
      <c r="L386" s="233"/>
      <c r="M386" s="234" t="s">
        <v>1</v>
      </c>
      <c r="N386" s="235" t="s">
        <v>43</v>
      </c>
      <c r="O386" s="76"/>
      <c r="P386" s="196">
        <f>O386*H386</f>
        <v>0</v>
      </c>
      <c r="Q386" s="196">
        <v>0</v>
      </c>
      <c r="R386" s="196">
        <f>Q386*H386</f>
        <v>0</v>
      </c>
      <c r="S386" s="196">
        <v>0</v>
      </c>
      <c r="T386" s="197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98" t="s">
        <v>195</v>
      </c>
      <c r="AT386" s="198" t="s">
        <v>259</v>
      </c>
      <c r="AU386" s="198" t="s">
        <v>157</v>
      </c>
      <c r="AY386" s="18" t="s">
        <v>136</v>
      </c>
      <c r="BE386" s="199">
        <f>IF(N386="základní",J386,0)</f>
        <v>0</v>
      </c>
      <c r="BF386" s="199">
        <f>IF(N386="snížená",J386,0)</f>
        <v>0</v>
      </c>
      <c r="BG386" s="199">
        <f>IF(N386="zákl. přenesená",J386,0)</f>
        <v>0</v>
      </c>
      <c r="BH386" s="199">
        <f>IF(N386="sníž. přenesená",J386,0)</f>
        <v>0</v>
      </c>
      <c r="BI386" s="199">
        <f>IF(N386="nulová",J386,0)</f>
        <v>0</v>
      </c>
      <c r="BJ386" s="18" t="s">
        <v>86</v>
      </c>
      <c r="BK386" s="199">
        <f>ROUND(I386*H386,2)</f>
        <v>0</v>
      </c>
      <c r="BL386" s="18" t="s">
        <v>144</v>
      </c>
      <c r="BM386" s="198" t="s">
        <v>385</v>
      </c>
    </row>
    <row r="387" spans="1:47" s="2" customFormat="1" ht="12">
      <c r="A387" s="37"/>
      <c r="B387" s="38"/>
      <c r="C387" s="37"/>
      <c r="D387" s="200" t="s">
        <v>146</v>
      </c>
      <c r="E387" s="37"/>
      <c r="F387" s="201" t="s">
        <v>384</v>
      </c>
      <c r="G387" s="37"/>
      <c r="H387" s="37"/>
      <c r="I387" s="123"/>
      <c r="J387" s="37"/>
      <c r="K387" s="37"/>
      <c r="L387" s="38"/>
      <c r="M387" s="202"/>
      <c r="N387" s="203"/>
      <c r="O387" s="76"/>
      <c r="P387" s="76"/>
      <c r="Q387" s="76"/>
      <c r="R387" s="76"/>
      <c r="S387" s="76"/>
      <c r="T387" s="7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8" t="s">
        <v>146</v>
      </c>
      <c r="AU387" s="18" t="s">
        <v>157</v>
      </c>
    </row>
    <row r="388" spans="1:51" s="13" customFormat="1" ht="12">
      <c r="A388" s="13"/>
      <c r="B388" s="204"/>
      <c r="C388" s="13"/>
      <c r="D388" s="200" t="s">
        <v>148</v>
      </c>
      <c r="E388" s="205" t="s">
        <v>1</v>
      </c>
      <c r="F388" s="206" t="s">
        <v>337</v>
      </c>
      <c r="G388" s="13"/>
      <c r="H388" s="205" t="s">
        <v>1</v>
      </c>
      <c r="I388" s="207"/>
      <c r="J388" s="13"/>
      <c r="K388" s="13"/>
      <c r="L388" s="204"/>
      <c r="M388" s="208"/>
      <c r="N388" s="209"/>
      <c r="O388" s="209"/>
      <c r="P388" s="209"/>
      <c r="Q388" s="209"/>
      <c r="R388" s="209"/>
      <c r="S388" s="209"/>
      <c r="T388" s="21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05" t="s">
        <v>148</v>
      </c>
      <c r="AU388" s="205" t="s">
        <v>157</v>
      </c>
      <c r="AV388" s="13" t="s">
        <v>86</v>
      </c>
      <c r="AW388" s="13" t="s">
        <v>32</v>
      </c>
      <c r="AX388" s="13" t="s">
        <v>78</v>
      </c>
      <c r="AY388" s="205" t="s">
        <v>136</v>
      </c>
    </row>
    <row r="389" spans="1:51" s="14" customFormat="1" ht="12">
      <c r="A389" s="14"/>
      <c r="B389" s="211"/>
      <c r="C389" s="14"/>
      <c r="D389" s="200" t="s">
        <v>148</v>
      </c>
      <c r="E389" s="212" t="s">
        <v>1</v>
      </c>
      <c r="F389" s="213" t="s">
        <v>8</v>
      </c>
      <c r="G389" s="14"/>
      <c r="H389" s="214">
        <v>15</v>
      </c>
      <c r="I389" s="215"/>
      <c r="J389" s="14"/>
      <c r="K389" s="14"/>
      <c r="L389" s="211"/>
      <c r="M389" s="216"/>
      <c r="N389" s="217"/>
      <c r="O389" s="217"/>
      <c r="P389" s="217"/>
      <c r="Q389" s="217"/>
      <c r="R389" s="217"/>
      <c r="S389" s="217"/>
      <c r="T389" s="218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12" t="s">
        <v>148</v>
      </c>
      <c r="AU389" s="212" t="s">
        <v>157</v>
      </c>
      <c r="AV389" s="14" t="s">
        <v>88</v>
      </c>
      <c r="AW389" s="14" t="s">
        <v>32</v>
      </c>
      <c r="AX389" s="14" t="s">
        <v>78</v>
      </c>
      <c r="AY389" s="212" t="s">
        <v>136</v>
      </c>
    </row>
    <row r="390" spans="1:51" s="13" customFormat="1" ht="12">
      <c r="A390" s="13"/>
      <c r="B390" s="204"/>
      <c r="C390" s="13"/>
      <c r="D390" s="200" t="s">
        <v>148</v>
      </c>
      <c r="E390" s="205" t="s">
        <v>1</v>
      </c>
      <c r="F390" s="206" t="s">
        <v>339</v>
      </c>
      <c r="G390" s="13"/>
      <c r="H390" s="205" t="s">
        <v>1</v>
      </c>
      <c r="I390" s="207"/>
      <c r="J390" s="13"/>
      <c r="K390" s="13"/>
      <c r="L390" s="204"/>
      <c r="M390" s="208"/>
      <c r="N390" s="209"/>
      <c r="O390" s="209"/>
      <c r="P390" s="209"/>
      <c r="Q390" s="209"/>
      <c r="R390" s="209"/>
      <c r="S390" s="209"/>
      <c r="T390" s="21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05" t="s">
        <v>148</v>
      </c>
      <c r="AU390" s="205" t="s">
        <v>157</v>
      </c>
      <c r="AV390" s="13" t="s">
        <v>86</v>
      </c>
      <c r="AW390" s="13" t="s">
        <v>32</v>
      </c>
      <c r="AX390" s="13" t="s">
        <v>78</v>
      </c>
      <c r="AY390" s="205" t="s">
        <v>136</v>
      </c>
    </row>
    <row r="391" spans="1:51" s="14" customFormat="1" ht="12">
      <c r="A391" s="14"/>
      <c r="B391" s="211"/>
      <c r="C391" s="14"/>
      <c r="D391" s="200" t="s">
        <v>148</v>
      </c>
      <c r="E391" s="212" t="s">
        <v>1</v>
      </c>
      <c r="F391" s="213" t="s">
        <v>137</v>
      </c>
      <c r="G391" s="14"/>
      <c r="H391" s="214">
        <v>11</v>
      </c>
      <c r="I391" s="215"/>
      <c r="J391" s="14"/>
      <c r="K391" s="14"/>
      <c r="L391" s="211"/>
      <c r="M391" s="216"/>
      <c r="N391" s="217"/>
      <c r="O391" s="217"/>
      <c r="P391" s="217"/>
      <c r="Q391" s="217"/>
      <c r="R391" s="217"/>
      <c r="S391" s="217"/>
      <c r="T391" s="21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12" t="s">
        <v>148</v>
      </c>
      <c r="AU391" s="212" t="s">
        <v>157</v>
      </c>
      <c r="AV391" s="14" t="s">
        <v>88</v>
      </c>
      <c r="AW391" s="14" t="s">
        <v>32</v>
      </c>
      <c r="AX391" s="14" t="s">
        <v>78</v>
      </c>
      <c r="AY391" s="212" t="s">
        <v>136</v>
      </c>
    </row>
    <row r="392" spans="1:51" s="13" customFormat="1" ht="12">
      <c r="A392" s="13"/>
      <c r="B392" s="204"/>
      <c r="C392" s="13"/>
      <c r="D392" s="200" t="s">
        <v>148</v>
      </c>
      <c r="E392" s="205" t="s">
        <v>1</v>
      </c>
      <c r="F392" s="206" t="s">
        <v>341</v>
      </c>
      <c r="G392" s="13"/>
      <c r="H392" s="205" t="s">
        <v>1</v>
      </c>
      <c r="I392" s="207"/>
      <c r="J392" s="13"/>
      <c r="K392" s="13"/>
      <c r="L392" s="204"/>
      <c r="M392" s="208"/>
      <c r="N392" s="209"/>
      <c r="O392" s="209"/>
      <c r="P392" s="209"/>
      <c r="Q392" s="209"/>
      <c r="R392" s="209"/>
      <c r="S392" s="209"/>
      <c r="T392" s="210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05" t="s">
        <v>148</v>
      </c>
      <c r="AU392" s="205" t="s">
        <v>157</v>
      </c>
      <c r="AV392" s="13" t="s">
        <v>86</v>
      </c>
      <c r="AW392" s="13" t="s">
        <v>32</v>
      </c>
      <c r="AX392" s="13" t="s">
        <v>78</v>
      </c>
      <c r="AY392" s="205" t="s">
        <v>136</v>
      </c>
    </row>
    <row r="393" spans="1:51" s="14" customFormat="1" ht="12">
      <c r="A393" s="14"/>
      <c r="B393" s="211"/>
      <c r="C393" s="14"/>
      <c r="D393" s="200" t="s">
        <v>148</v>
      </c>
      <c r="E393" s="212" t="s">
        <v>1</v>
      </c>
      <c r="F393" s="213" t="s">
        <v>195</v>
      </c>
      <c r="G393" s="14"/>
      <c r="H393" s="214">
        <v>8</v>
      </c>
      <c r="I393" s="215"/>
      <c r="J393" s="14"/>
      <c r="K393" s="14"/>
      <c r="L393" s="211"/>
      <c r="M393" s="216"/>
      <c r="N393" s="217"/>
      <c r="O393" s="217"/>
      <c r="P393" s="217"/>
      <c r="Q393" s="217"/>
      <c r="R393" s="217"/>
      <c r="S393" s="217"/>
      <c r="T393" s="21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12" t="s">
        <v>148</v>
      </c>
      <c r="AU393" s="212" t="s">
        <v>157</v>
      </c>
      <c r="AV393" s="14" t="s">
        <v>88</v>
      </c>
      <c r="AW393" s="14" t="s">
        <v>32</v>
      </c>
      <c r="AX393" s="14" t="s">
        <v>78</v>
      </c>
      <c r="AY393" s="212" t="s">
        <v>136</v>
      </c>
    </row>
    <row r="394" spans="1:51" s="15" customFormat="1" ht="12">
      <c r="A394" s="15"/>
      <c r="B394" s="219"/>
      <c r="C394" s="15"/>
      <c r="D394" s="200" t="s">
        <v>148</v>
      </c>
      <c r="E394" s="220" t="s">
        <v>1</v>
      </c>
      <c r="F394" s="221" t="s">
        <v>151</v>
      </c>
      <c r="G394" s="15"/>
      <c r="H394" s="222">
        <v>34</v>
      </c>
      <c r="I394" s="223"/>
      <c r="J394" s="15"/>
      <c r="K394" s="15"/>
      <c r="L394" s="219"/>
      <c r="M394" s="224"/>
      <c r="N394" s="225"/>
      <c r="O394" s="225"/>
      <c r="P394" s="225"/>
      <c r="Q394" s="225"/>
      <c r="R394" s="225"/>
      <c r="S394" s="225"/>
      <c r="T394" s="226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20" t="s">
        <v>148</v>
      </c>
      <c r="AU394" s="220" t="s">
        <v>157</v>
      </c>
      <c r="AV394" s="15" t="s">
        <v>144</v>
      </c>
      <c r="AW394" s="15" t="s">
        <v>32</v>
      </c>
      <c r="AX394" s="15" t="s">
        <v>86</v>
      </c>
      <c r="AY394" s="220" t="s">
        <v>136</v>
      </c>
    </row>
    <row r="395" spans="1:65" s="2" customFormat="1" ht="21.75" customHeight="1">
      <c r="A395" s="37"/>
      <c r="B395" s="187"/>
      <c r="C395" s="227" t="s">
        <v>386</v>
      </c>
      <c r="D395" s="227" t="s">
        <v>259</v>
      </c>
      <c r="E395" s="228" t="s">
        <v>387</v>
      </c>
      <c r="F395" s="229" t="s">
        <v>388</v>
      </c>
      <c r="G395" s="230" t="s">
        <v>356</v>
      </c>
      <c r="H395" s="231">
        <v>1</v>
      </c>
      <c r="I395" s="232"/>
      <c r="J395" s="231">
        <f>ROUND(I395*H395,2)</f>
        <v>0</v>
      </c>
      <c r="K395" s="229" t="s">
        <v>1</v>
      </c>
      <c r="L395" s="233"/>
      <c r="M395" s="234" t="s">
        <v>1</v>
      </c>
      <c r="N395" s="235" t="s">
        <v>43</v>
      </c>
      <c r="O395" s="76"/>
      <c r="P395" s="196">
        <f>O395*H395</f>
        <v>0</v>
      </c>
      <c r="Q395" s="196">
        <v>0</v>
      </c>
      <c r="R395" s="196">
        <f>Q395*H395</f>
        <v>0</v>
      </c>
      <c r="S395" s="196">
        <v>0</v>
      </c>
      <c r="T395" s="197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198" t="s">
        <v>195</v>
      </c>
      <c r="AT395" s="198" t="s">
        <v>259</v>
      </c>
      <c r="AU395" s="198" t="s">
        <v>157</v>
      </c>
      <c r="AY395" s="18" t="s">
        <v>136</v>
      </c>
      <c r="BE395" s="199">
        <f>IF(N395="základní",J395,0)</f>
        <v>0</v>
      </c>
      <c r="BF395" s="199">
        <f>IF(N395="snížená",J395,0)</f>
        <v>0</v>
      </c>
      <c r="BG395" s="199">
        <f>IF(N395="zákl. přenesená",J395,0)</f>
        <v>0</v>
      </c>
      <c r="BH395" s="199">
        <f>IF(N395="sníž. přenesená",J395,0)</f>
        <v>0</v>
      </c>
      <c r="BI395" s="199">
        <f>IF(N395="nulová",J395,0)</f>
        <v>0</v>
      </c>
      <c r="BJ395" s="18" t="s">
        <v>86</v>
      </c>
      <c r="BK395" s="199">
        <f>ROUND(I395*H395,2)</f>
        <v>0</v>
      </c>
      <c r="BL395" s="18" t="s">
        <v>144</v>
      </c>
      <c r="BM395" s="198" t="s">
        <v>389</v>
      </c>
    </row>
    <row r="396" spans="1:47" s="2" customFormat="1" ht="12">
      <c r="A396" s="37"/>
      <c r="B396" s="38"/>
      <c r="C396" s="37"/>
      <c r="D396" s="200" t="s">
        <v>146</v>
      </c>
      <c r="E396" s="37"/>
      <c r="F396" s="201" t="s">
        <v>388</v>
      </c>
      <c r="G396" s="37"/>
      <c r="H396" s="37"/>
      <c r="I396" s="123"/>
      <c r="J396" s="37"/>
      <c r="K396" s="37"/>
      <c r="L396" s="38"/>
      <c r="M396" s="202"/>
      <c r="N396" s="203"/>
      <c r="O396" s="76"/>
      <c r="P396" s="76"/>
      <c r="Q396" s="76"/>
      <c r="R396" s="76"/>
      <c r="S396" s="76"/>
      <c r="T396" s="7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8" t="s">
        <v>146</v>
      </c>
      <c r="AU396" s="18" t="s">
        <v>157</v>
      </c>
    </row>
    <row r="397" spans="1:51" s="13" customFormat="1" ht="12">
      <c r="A397" s="13"/>
      <c r="B397" s="204"/>
      <c r="C397" s="13"/>
      <c r="D397" s="200" t="s">
        <v>148</v>
      </c>
      <c r="E397" s="205" t="s">
        <v>1</v>
      </c>
      <c r="F397" s="206" t="s">
        <v>341</v>
      </c>
      <c r="G397" s="13"/>
      <c r="H397" s="205" t="s">
        <v>1</v>
      </c>
      <c r="I397" s="207"/>
      <c r="J397" s="13"/>
      <c r="K397" s="13"/>
      <c r="L397" s="204"/>
      <c r="M397" s="208"/>
      <c r="N397" s="209"/>
      <c r="O397" s="209"/>
      <c r="P397" s="209"/>
      <c r="Q397" s="209"/>
      <c r="R397" s="209"/>
      <c r="S397" s="209"/>
      <c r="T397" s="210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05" t="s">
        <v>148</v>
      </c>
      <c r="AU397" s="205" t="s">
        <v>157</v>
      </c>
      <c r="AV397" s="13" t="s">
        <v>86</v>
      </c>
      <c r="AW397" s="13" t="s">
        <v>32</v>
      </c>
      <c r="AX397" s="13" t="s">
        <v>78</v>
      </c>
      <c r="AY397" s="205" t="s">
        <v>136</v>
      </c>
    </row>
    <row r="398" spans="1:51" s="14" customFormat="1" ht="12">
      <c r="A398" s="14"/>
      <c r="B398" s="211"/>
      <c r="C398" s="14"/>
      <c r="D398" s="200" t="s">
        <v>148</v>
      </c>
      <c r="E398" s="212" t="s">
        <v>1</v>
      </c>
      <c r="F398" s="213" t="s">
        <v>86</v>
      </c>
      <c r="G398" s="14"/>
      <c r="H398" s="214">
        <v>1</v>
      </c>
      <c r="I398" s="215"/>
      <c r="J398" s="14"/>
      <c r="K398" s="14"/>
      <c r="L398" s="211"/>
      <c r="M398" s="216"/>
      <c r="N398" s="217"/>
      <c r="O398" s="217"/>
      <c r="P398" s="217"/>
      <c r="Q398" s="217"/>
      <c r="R398" s="217"/>
      <c r="S398" s="217"/>
      <c r="T398" s="218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12" t="s">
        <v>148</v>
      </c>
      <c r="AU398" s="212" t="s">
        <v>157</v>
      </c>
      <c r="AV398" s="14" t="s">
        <v>88</v>
      </c>
      <c r="AW398" s="14" t="s">
        <v>32</v>
      </c>
      <c r="AX398" s="14" t="s">
        <v>78</v>
      </c>
      <c r="AY398" s="212" t="s">
        <v>136</v>
      </c>
    </row>
    <row r="399" spans="1:51" s="15" customFormat="1" ht="12">
      <c r="A399" s="15"/>
      <c r="B399" s="219"/>
      <c r="C399" s="15"/>
      <c r="D399" s="200" t="s">
        <v>148</v>
      </c>
      <c r="E399" s="220" t="s">
        <v>1</v>
      </c>
      <c r="F399" s="221" t="s">
        <v>151</v>
      </c>
      <c r="G399" s="15"/>
      <c r="H399" s="222">
        <v>1</v>
      </c>
      <c r="I399" s="223"/>
      <c r="J399" s="15"/>
      <c r="K399" s="15"/>
      <c r="L399" s="219"/>
      <c r="M399" s="224"/>
      <c r="N399" s="225"/>
      <c r="O399" s="225"/>
      <c r="P399" s="225"/>
      <c r="Q399" s="225"/>
      <c r="R399" s="225"/>
      <c r="S399" s="225"/>
      <c r="T399" s="226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20" t="s">
        <v>148</v>
      </c>
      <c r="AU399" s="220" t="s">
        <v>157</v>
      </c>
      <c r="AV399" s="15" t="s">
        <v>144</v>
      </c>
      <c r="AW399" s="15" t="s">
        <v>32</v>
      </c>
      <c r="AX399" s="15" t="s">
        <v>86</v>
      </c>
      <c r="AY399" s="220" t="s">
        <v>136</v>
      </c>
    </row>
    <row r="400" spans="1:65" s="2" customFormat="1" ht="16.5" customHeight="1">
      <c r="A400" s="37"/>
      <c r="B400" s="187"/>
      <c r="C400" s="227" t="s">
        <v>390</v>
      </c>
      <c r="D400" s="227" t="s">
        <v>259</v>
      </c>
      <c r="E400" s="228" t="s">
        <v>391</v>
      </c>
      <c r="F400" s="229" t="s">
        <v>392</v>
      </c>
      <c r="G400" s="230" t="s">
        <v>356</v>
      </c>
      <c r="H400" s="231">
        <v>2</v>
      </c>
      <c r="I400" s="232"/>
      <c r="J400" s="231">
        <f>ROUND(I400*H400,2)</f>
        <v>0</v>
      </c>
      <c r="K400" s="229" t="s">
        <v>1</v>
      </c>
      <c r="L400" s="233"/>
      <c r="M400" s="234" t="s">
        <v>1</v>
      </c>
      <c r="N400" s="235" t="s">
        <v>43</v>
      </c>
      <c r="O400" s="76"/>
      <c r="P400" s="196">
        <f>O400*H400</f>
        <v>0</v>
      </c>
      <c r="Q400" s="196">
        <v>0</v>
      </c>
      <c r="R400" s="196">
        <f>Q400*H400</f>
        <v>0</v>
      </c>
      <c r="S400" s="196">
        <v>0</v>
      </c>
      <c r="T400" s="197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198" t="s">
        <v>195</v>
      </c>
      <c r="AT400" s="198" t="s">
        <v>259</v>
      </c>
      <c r="AU400" s="198" t="s">
        <v>157</v>
      </c>
      <c r="AY400" s="18" t="s">
        <v>136</v>
      </c>
      <c r="BE400" s="199">
        <f>IF(N400="základní",J400,0)</f>
        <v>0</v>
      </c>
      <c r="BF400" s="199">
        <f>IF(N400="snížená",J400,0)</f>
        <v>0</v>
      </c>
      <c r="BG400" s="199">
        <f>IF(N400="zákl. přenesená",J400,0)</f>
        <v>0</v>
      </c>
      <c r="BH400" s="199">
        <f>IF(N400="sníž. přenesená",J400,0)</f>
        <v>0</v>
      </c>
      <c r="BI400" s="199">
        <f>IF(N400="nulová",J400,0)</f>
        <v>0</v>
      </c>
      <c r="BJ400" s="18" t="s">
        <v>86</v>
      </c>
      <c r="BK400" s="199">
        <f>ROUND(I400*H400,2)</f>
        <v>0</v>
      </c>
      <c r="BL400" s="18" t="s">
        <v>144</v>
      </c>
      <c r="BM400" s="198" t="s">
        <v>393</v>
      </c>
    </row>
    <row r="401" spans="1:47" s="2" customFormat="1" ht="12">
      <c r="A401" s="37"/>
      <c r="B401" s="38"/>
      <c r="C401" s="37"/>
      <c r="D401" s="200" t="s">
        <v>146</v>
      </c>
      <c r="E401" s="37"/>
      <c r="F401" s="201" t="s">
        <v>392</v>
      </c>
      <c r="G401" s="37"/>
      <c r="H401" s="37"/>
      <c r="I401" s="123"/>
      <c r="J401" s="37"/>
      <c r="K401" s="37"/>
      <c r="L401" s="38"/>
      <c r="M401" s="202"/>
      <c r="N401" s="203"/>
      <c r="O401" s="76"/>
      <c r="P401" s="76"/>
      <c r="Q401" s="76"/>
      <c r="R401" s="76"/>
      <c r="S401" s="76"/>
      <c r="T401" s="7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8" t="s">
        <v>146</v>
      </c>
      <c r="AU401" s="18" t="s">
        <v>157</v>
      </c>
    </row>
    <row r="402" spans="1:51" s="13" customFormat="1" ht="12">
      <c r="A402" s="13"/>
      <c r="B402" s="204"/>
      <c r="C402" s="13"/>
      <c r="D402" s="200" t="s">
        <v>148</v>
      </c>
      <c r="E402" s="205" t="s">
        <v>1</v>
      </c>
      <c r="F402" s="206" t="s">
        <v>337</v>
      </c>
      <c r="G402" s="13"/>
      <c r="H402" s="205" t="s">
        <v>1</v>
      </c>
      <c r="I402" s="207"/>
      <c r="J402" s="13"/>
      <c r="K402" s="13"/>
      <c r="L402" s="204"/>
      <c r="M402" s="208"/>
      <c r="N402" s="209"/>
      <c r="O402" s="209"/>
      <c r="P402" s="209"/>
      <c r="Q402" s="209"/>
      <c r="R402" s="209"/>
      <c r="S402" s="209"/>
      <c r="T402" s="210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05" t="s">
        <v>148</v>
      </c>
      <c r="AU402" s="205" t="s">
        <v>157</v>
      </c>
      <c r="AV402" s="13" t="s">
        <v>86</v>
      </c>
      <c r="AW402" s="13" t="s">
        <v>32</v>
      </c>
      <c r="AX402" s="13" t="s">
        <v>78</v>
      </c>
      <c r="AY402" s="205" t="s">
        <v>136</v>
      </c>
    </row>
    <row r="403" spans="1:51" s="14" customFormat="1" ht="12">
      <c r="A403" s="14"/>
      <c r="B403" s="211"/>
      <c r="C403" s="14"/>
      <c r="D403" s="200" t="s">
        <v>148</v>
      </c>
      <c r="E403" s="212" t="s">
        <v>1</v>
      </c>
      <c r="F403" s="213" t="s">
        <v>86</v>
      </c>
      <c r="G403" s="14"/>
      <c r="H403" s="214">
        <v>1</v>
      </c>
      <c r="I403" s="215"/>
      <c r="J403" s="14"/>
      <c r="K403" s="14"/>
      <c r="L403" s="211"/>
      <c r="M403" s="216"/>
      <c r="N403" s="217"/>
      <c r="O403" s="217"/>
      <c r="P403" s="217"/>
      <c r="Q403" s="217"/>
      <c r="R403" s="217"/>
      <c r="S403" s="217"/>
      <c r="T403" s="21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12" t="s">
        <v>148</v>
      </c>
      <c r="AU403" s="212" t="s">
        <v>157</v>
      </c>
      <c r="AV403" s="14" t="s">
        <v>88</v>
      </c>
      <c r="AW403" s="14" t="s">
        <v>32</v>
      </c>
      <c r="AX403" s="14" t="s">
        <v>78</v>
      </c>
      <c r="AY403" s="212" t="s">
        <v>136</v>
      </c>
    </row>
    <row r="404" spans="1:51" s="13" customFormat="1" ht="12">
      <c r="A404" s="13"/>
      <c r="B404" s="204"/>
      <c r="C404" s="13"/>
      <c r="D404" s="200" t="s">
        <v>148</v>
      </c>
      <c r="E404" s="205" t="s">
        <v>1</v>
      </c>
      <c r="F404" s="206" t="s">
        <v>339</v>
      </c>
      <c r="G404" s="13"/>
      <c r="H404" s="205" t="s">
        <v>1</v>
      </c>
      <c r="I404" s="207"/>
      <c r="J404" s="13"/>
      <c r="K404" s="13"/>
      <c r="L404" s="204"/>
      <c r="M404" s="208"/>
      <c r="N404" s="209"/>
      <c r="O404" s="209"/>
      <c r="P404" s="209"/>
      <c r="Q404" s="209"/>
      <c r="R404" s="209"/>
      <c r="S404" s="209"/>
      <c r="T404" s="210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05" t="s">
        <v>148</v>
      </c>
      <c r="AU404" s="205" t="s">
        <v>157</v>
      </c>
      <c r="AV404" s="13" t="s">
        <v>86</v>
      </c>
      <c r="AW404" s="13" t="s">
        <v>32</v>
      </c>
      <c r="AX404" s="13" t="s">
        <v>78</v>
      </c>
      <c r="AY404" s="205" t="s">
        <v>136</v>
      </c>
    </row>
    <row r="405" spans="1:51" s="14" customFormat="1" ht="12">
      <c r="A405" s="14"/>
      <c r="B405" s="211"/>
      <c r="C405" s="14"/>
      <c r="D405" s="200" t="s">
        <v>148</v>
      </c>
      <c r="E405" s="212" t="s">
        <v>1</v>
      </c>
      <c r="F405" s="213" t="s">
        <v>86</v>
      </c>
      <c r="G405" s="14"/>
      <c r="H405" s="214">
        <v>1</v>
      </c>
      <c r="I405" s="215"/>
      <c r="J405" s="14"/>
      <c r="K405" s="14"/>
      <c r="L405" s="211"/>
      <c r="M405" s="216"/>
      <c r="N405" s="217"/>
      <c r="O405" s="217"/>
      <c r="P405" s="217"/>
      <c r="Q405" s="217"/>
      <c r="R405" s="217"/>
      <c r="S405" s="217"/>
      <c r="T405" s="218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12" t="s">
        <v>148</v>
      </c>
      <c r="AU405" s="212" t="s">
        <v>157</v>
      </c>
      <c r="AV405" s="14" t="s">
        <v>88</v>
      </c>
      <c r="AW405" s="14" t="s">
        <v>32</v>
      </c>
      <c r="AX405" s="14" t="s">
        <v>78</v>
      </c>
      <c r="AY405" s="212" t="s">
        <v>136</v>
      </c>
    </row>
    <row r="406" spans="1:51" s="15" customFormat="1" ht="12">
      <c r="A406" s="15"/>
      <c r="B406" s="219"/>
      <c r="C406" s="15"/>
      <c r="D406" s="200" t="s">
        <v>148</v>
      </c>
      <c r="E406" s="220" t="s">
        <v>1</v>
      </c>
      <c r="F406" s="221" t="s">
        <v>151</v>
      </c>
      <c r="G406" s="15"/>
      <c r="H406" s="222">
        <v>2</v>
      </c>
      <c r="I406" s="223"/>
      <c r="J406" s="15"/>
      <c r="K406" s="15"/>
      <c r="L406" s="219"/>
      <c r="M406" s="224"/>
      <c r="N406" s="225"/>
      <c r="O406" s="225"/>
      <c r="P406" s="225"/>
      <c r="Q406" s="225"/>
      <c r="R406" s="225"/>
      <c r="S406" s="225"/>
      <c r="T406" s="226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20" t="s">
        <v>148</v>
      </c>
      <c r="AU406" s="220" t="s">
        <v>157</v>
      </c>
      <c r="AV406" s="15" t="s">
        <v>144</v>
      </c>
      <c r="AW406" s="15" t="s">
        <v>32</v>
      </c>
      <c r="AX406" s="15" t="s">
        <v>86</v>
      </c>
      <c r="AY406" s="220" t="s">
        <v>136</v>
      </c>
    </row>
    <row r="407" spans="1:65" s="2" customFormat="1" ht="16.5" customHeight="1">
      <c r="A407" s="37"/>
      <c r="B407" s="187"/>
      <c r="C407" s="227" t="s">
        <v>394</v>
      </c>
      <c r="D407" s="227" t="s">
        <v>259</v>
      </c>
      <c r="E407" s="228" t="s">
        <v>395</v>
      </c>
      <c r="F407" s="229" t="s">
        <v>396</v>
      </c>
      <c r="G407" s="230" t="s">
        <v>356</v>
      </c>
      <c r="H407" s="231">
        <v>5</v>
      </c>
      <c r="I407" s="232"/>
      <c r="J407" s="231">
        <f>ROUND(I407*H407,2)</f>
        <v>0</v>
      </c>
      <c r="K407" s="229" t="s">
        <v>1</v>
      </c>
      <c r="L407" s="233"/>
      <c r="M407" s="234" t="s">
        <v>1</v>
      </c>
      <c r="N407" s="235" t="s">
        <v>43</v>
      </c>
      <c r="O407" s="76"/>
      <c r="P407" s="196">
        <f>O407*H407</f>
        <v>0</v>
      </c>
      <c r="Q407" s="196">
        <v>0</v>
      </c>
      <c r="R407" s="196">
        <f>Q407*H407</f>
        <v>0</v>
      </c>
      <c r="S407" s="196">
        <v>0</v>
      </c>
      <c r="T407" s="197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198" t="s">
        <v>195</v>
      </c>
      <c r="AT407" s="198" t="s">
        <v>259</v>
      </c>
      <c r="AU407" s="198" t="s">
        <v>157</v>
      </c>
      <c r="AY407" s="18" t="s">
        <v>136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8" t="s">
        <v>86</v>
      </c>
      <c r="BK407" s="199">
        <f>ROUND(I407*H407,2)</f>
        <v>0</v>
      </c>
      <c r="BL407" s="18" t="s">
        <v>144</v>
      </c>
      <c r="BM407" s="198" t="s">
        <v>397</v>
      </c>
    </row>
    <row r="408" spans="1:47" s="2" customFormat="1" ht="12">
      <c r="A408" s="37"/>
      <c r="B408" s="38"/>
      <c r="C408" s="37"/>
      <c r="D408" s="200" t="s">
        <v>146</v>
      </c>
      <c r="E408" s="37"/>
      <c r="F408" s="201" t="s">
        <v>396</v>
      </c>
      <c r="G408" s="37"/>
      <c r="H408" s="37"/>
      <c r="I408" s="123"/>
      <c r="J408" s="37"/>
      <c r="K408" s="37"/>
      <c r="L408" s="38"/>
      <c r="M408" s="202"/>
      <c r="N408" s="203"/>
      <c r="O408" s="76"/>
      <c r="P408" s="76"/>
      <c r="Q408" s="76"/>
      <c r="R408" s="76"/>
      <c r="S408" s="76"/>
      <c r="T408" s="7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8" t="s">
        <v>146</v>
      </c>
      <c r="AU408" s="18" t="s">
        <v>157</v>
      </c>
    </row>
    <row r="409" spans="1:51" s="13" customFormat="1" ht="12">
      <c r="A409" s="13"/>
      <c r="B409" s="204"/>
      <c r="C409" s="13"/>
      <c r="D409" s="200" t="s">
        <v>148</v>
      </c>
      <c r="E409" s="205" t="s">
        <v>1</v>
      </c>
      <c r="F409" s="206" t="s">
        <v>337</v>
      </c>
      <c r="G409" s="13"/>
      <c r="H409" s="205" t="s">
        <v>1</v>
      </c>
      <c r="I409" s="207"/>
      <c r="J409" s="13"/>
      <c r="K409" s="13"/>
      <c r="L409" s="204"/>
      <c r="M409" s="208"/>
      <c r="N409" s="209"/>
      <c r="O409" s="209"/>
      <c r="P409" s="209"/>
      <c r="Q409" s="209"/>
      <c r="R409" s="209"/>
      <c r="S409" s="209"/>
      <c r="T409" s="210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05" t="s">
        <v>148</v>
      </c>
      <c r="AU409" s="205" t="s">
        <v>157</v>
      </c>
      <c r="AV409" s="13" t="s">
        <v>86</v>
      </c>
      <c r="AW409" s="13" t="s">
        <v>32</v>
      </c>
      <c r="AX409" s="13" t="s">
        <v>78</v>
      </c>
      <c r="AY409" s="205" t="s">
        <v>136</v>
      </c>
    </row>
    <row r="410" spans="1:51" s="14" customFormat="1" ht="12">
      <c r="A410" s="14"/>
      <c r="B410" s="211"/>
      <c r="C410" s="14"/>
      <c r="D410" s="200" t="s">
        <v>148</v>
      </c>
      <c r="E410" s="212" t="s">
        <v>1</v>
      </c>
      <c r="F410" s="213" t="s">
        <v>88</v>
      </c>
      <c r="G410" s="14"/>
      <c r="H410" s="214">
        <v>2</v>
      </c>
      <c r="I410" s="215"/>
      <c r="J410" s="14"/>
      <c r="K410" s="14"/>
      <c r="L410" s="211"/>
      <c r="M410" s="216"/>
      <c r="N410" s="217"/>
      <c r="O410" s="217"/>
      <c r="P410" s="217"/>
      <c r="Q410" s="217"/>
      <c r="R410" s="217"/>
      <c r="S410" s="217"/>
      <c r="T410" s="218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12" t="s">
        <v>148</v>
      </c>
      <c r="AU410" s="212" t="s">
        <v>157</v>
      </c>
      <c r="AV410" s="14" t="s">
        <v>88</v>
      </c>
      <c r="AW410" s="14" t="s">
        <v>32</v>
      </c>
      <c r="AX410" s="14" t="s">
        <v>78</v>
      </c>
      <c r="AY410" s="212" t="s">
        <v>136</v>
      </c>
    </row>
    <row r="411" spans="1:51" s="13" customFormat="1" ht="12">
      <c r="A411" s="13"/>
      <c r="B411" s="204"/>
      <c r="C411" s="13"/>
      <c r="D411" s="200" t="s">
        <v>148</v>
      </c>
      <c r="E411" s="205" t="s">
        <v>1</v>
      </c>
      <c r="F411" s="206" t="s">
        <v>339</v>
      </c>
      <c r="G411" s="13"/>
      <c r="H411" s="205" t="s">
        <v>1</v>
      </c>
      <c r="I411" s="207"/>
      <c r="J411" s="13"/>
      <c r="K411" s="13"/>
      <c r="L411" s="204"/>
      <c r="M411" s="208"/>
      <c r="N411" s="209"/>
      <c r="O411" s="209"/>
      <c r="P411" s="209"/>
      <c r="Q411" s="209"/>
      <c r="R411" s="209"/>
      <c r="S411" s="209"/>
      <c r="T411" s="210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05" t="s">
        <v>148</v>
      </c>
      <c r="AU411" s="205" t="s">
        <v>157</v>
      </c>
      <c r="AV411" s="13" t="s">
        <v>86</v>
      </c>
      <c r="AW411" s="13" t="s">
        <v>32</v>
      </c>
      <c r="AX411" s="13" t="s">
        <v>78</v>
      </c>
      <c r="AY411" s="205" t="s">
        <v>136</v>
      </c>
    </row>
    <row r="412" spans="1:51" s="14" customFormat="1" ht="12">
      <c r="A412" s="14"/>
      <c r="B412" s="211"/>
      <c r="C412" s="14"/>
      <c r="D412" s="200" t="s">
        <v>148</v>
      </c>
      <c r="E412" s="212" t="s">
        <v>1</v>
      </c>
      <c r="F412" s="213" t="s">
        <v>88</v>
      </c>
      <c r="G412" s="14"/>
      <c r="H412" s="214">
        <v>2</v>
      </c>
      <c r="I412" s="215"/>
      <c r="J412" s="14"/>
      <c r="K412" s="14"/>
      <c r="L412" s="211"/>
      <c r="M412" s="216"/>
      <c r="N412" s="217"/>
      <c r="O412" s="217"/>
      <c r="P412" s="217"/>
      <c r="Q412" s="217"/>
      <c r="R412" s="217"/>
      <c r="S412" s="217"/>
      <c r="T412" s="218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12" t="s">
        <v>148</v>
      </c>
      <c r="AU412" s="212" t="s">
        <v>157</v>
      </c>
      <c r="AV412" s="14" t="s">
        <v>88</v>
      </c>
      <c r="AW412" s="14" t="s">
        <v>32</v>
      </c>
      <c r="AX412" s="14" t="s">
        <v>78</v>
      </c>
      <c r="AY412" s="212" t="s">
        <v>136</v>
      </c>
    </row>
    <row r="413" spans="1:51" s="13" customFormat="1" ht="12">
      <c r="A413" s="13"/>
      <c r="B413" s="204"/>
      <c r="C413" s="13"/>
      <c r="D413" s="200" t="s">
        <v>148</v>
      </c>
      <c r="E413" s="205" t="s">
        <v>1</v>
      </c>
      <c r="F413" s="206" t="s">
        <v>341</v>
      </c>
      <c r="G413" s="13"/>
      <c r="H413" s="205" t="s">
        <v>1</v>
      </c>
      <c r="I413" s="207"/>
      <c r="J413" s="13"/>
      <c r="K413" s="13"/>
      <c r="L413" s="204"/>
      <c r="M413" s="208"/>
      <c r="N413" s="209"/>
      <c r="O413" s="209"/>
      <c r="P413" s="209"/>
      <c r="Q413" s="209"/>
      <c r="R413" s="209"/>
      <c r="S413" s="209"/>
      <c r="T413" s="21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05" t="s">
        <v>148</v>
      </c>
      <c r="AU413" s="205" t="s">
        <v>157</v>
      </c>
      <c r="AV413" s="13" t="s">
        <v>86</v>
      </c>
      <c r="AW413" s="13" t="s">
        <v>32</v>
      </c>
      <c r="AX413" s="13" t="s">
        <v>78</v>
      </c>
      <c r="AY413" s="205" t="s">
        <v>136</v>
      </c>
    </row>
    <row r="414" spans="1:51" s="14" customFormat="1" ht="12">
      <c r="A414" s="14"/>
      <c r="B414" s="211"/>
      <c r="C414" s="14"/>
      <c r="D414" s="200" t="s">
        <v>148</v>
      </c>
      <c r="E414" s="212" t="s">
        <v>1</v>
      </c>
      <c r="F414" s="213" t="s">
        <v>86</v>
      </c>
      <c r="G414" s="14"/>
      <c r="H414" s="214">
        <v>1</v>
      </c>
      <c r="I414" s="215"/>
      <c r="J414" s="14"/>
      <c r="K414" s="14"/>
      <c r="L414" s="211"/>
      <c r="M414" s="216"/>
      <c r="N414" s="217"/>
      <c r="O414" s="217"/>
      <c r="P414" s="217"/>
      <c r="Q414" s="217"/>
      <c r="R414" s="217"/>
      <c r="S414" s="217"/>
      <c r="T414" s="218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12" t="s">
        <v>148</v>
      </c>
      <c r="AU414" s="212" t="s">
        <v>157</v>
      </c>
      <c r="AV414" s="14" t="s">
        <v>88</v>
      </c>
      <c r="AW414" s="14" t="s">
        <v>32</v>
      </c>
      <c r="AX414" s="14" t="s">
        <v>78</v>
      </c>
      <c r="AY414" s="212" t="s">
        <v>136</v>
      </c>
    </row>
    <row r="415" spans="1:51" s="15" customFormat="1" ht="12">
      <c r="A415" s="15"/>
      <c r="B415" s="219"/>
      <c r="C415" s="15"/>
      <c r="D415" s="200" t="s">
        <v>148</v>
      </c>
      <c r="E415" s="220" t="s">
        <v>1</v>
      </c>
      <c r="F415" s="221" t="s">
        <v>151</v>
      </c>
      <c r="G415" s="15"/>
      <c r="H415" s="222">
        <v>5</v>
      </c>
      <c r="I415" s="223"/>
      <c r="J415" s="15"/>
      <c r="K415" s="15"/>
      <c r="L415" s="219"/>
      <c r="M415" s="224"/>
      <c r="N415" s="225"/>
      <c r="O415" s="225"/>
      <c r="P415" s="225"/>
      <c r="Q415" s="225"/>
      <c r="R415" s="225"/>
      <c r="S415" s="225"/>
      <c r="T415" s="226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T415" s="220" t="s">
        <v>148</v>
      </c>
      <c r="AU415" s="220" t="s">
        <v>157</v>
      </c>
      <c r="AV415" s="15" t="s">
        <v>144</v>
      </c>
      <c r="AW415" s="15" t="s">
        <v>32</v>
      </c>
      <c r="AX415" s="15" t="s">
        <v>86</v>
      </c>
      <c r="AY415" s="220" t="s">
        <v>136</v>
      </c>
    </row>
    <row r="416" spans="1:63" s="12" customFormat="1" ht="22.8" customHeight="1">
      <c r="A416" s="12"/>
      <c r="B416" s="174"/>
      <c r="C416" s="12"/>
      <c r="D416" s="175" t="s">
        <v>77</v>
      </c>
      <c r="E416" s="185" t="s">
        <v>202</v>
      </c>
      <c r="F416" s="185" t="s">
        <v>398</v>
      </c>
      <c r="G416" s="12"/>
      <c r="H416" s="12"/>
      <c r="I416" s="177"/>
      <c r="J416" s="186">
        <f>BK416</f>
        <v>0</v>
      </c>
      <c r="K416" s="12"/>
      <c r="L416" s="174"/>
      <c r="M416" s="179"/>
      <c r="N416" s="180"/>
      <c r="O416" s="180"/>
      <c r="P416" s="181">
        <f>P417+SUM(P418:P454)</f>
        <v>0</v>
      </c>
      <c r="Q416" s="180"/>
      <c r="R416" s="181">
        <f>R417+SUM(R418:R454)</f>
        <v>12.101199385</v>
      </c>
      <c r="S416" s="180"/>
      <c r="T416" s="182">
        <f>T417+SUM(T418:T454)</f>
        <v>2.24092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175" t="s">
        <v>86</v>
      </c>
      <c r="AT416" s="183" t="s">
        <v>77</v>
      </c>
      <c r="AU416" s="183" t="s">
        <v>86</v>
      </c>
      <c r="AY416" s="175" t="s">
        <v>136</v>
      </c>
      <c r="BK416" s="184">
        <f>BK417+SUM(BK418:BK454)</f>
        <v>0</v>
      </c>
    </row>
    <row r="417" spans="1:65" s="2" customFormat="1" ht="16.5" customHeight="1">
      <c r="A417" s="37"/>
      <c r="B417" s="187"/>
      <c r="C417" s="188" t="s">
        <v>399</v>
      </c>
      <c r="D417" s="188" t="s">
        <v>139</v>
      </c>
      <c r="E417" s="189" t="s">
        <v>400</v>
      </c>
      <c r="F417" s="190" t="s">
        <v>401</v>
      </c>
      <c r="G417" s="191" t="s">
        <v>160</v>
      </c>
      <c r="H417" s="192">
        <v>13.8</v>
      </c>
      <c r="I417" s="193"/>
      <c r="J417" s="192">
        <f>ROUND(I417*H417,2)</f>
        <v>0</v>
      </c>
      <c r="K417" s="190" t="s">
        <v>1</v>
      </c>
      <c r="L417" s="38"/>
      <c r="M417" s="194" t="s">
        <v>1</v>
      </c>
      <c r="N417" s="195" t="s">
        <v>43</v>
      </c>
      <c r="O417" s="76"/>
      <c r="P417" s="196">
        <f>O417*H417</f>
        <v>0</v>
      </c>
      <c r="Q417" s="196">
        <v>0</v>
      </c>
      <c r="R417" s="196">
        <f>Q417*H417</f>
        <v>0</v>
      </c>
      <c r="S417" s="196">
        <v>0</v>
      </c>
      <c r="T417" s="197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198" t="s">
        <v>144</v>
      </c>
      <c r="AT417" s="198" t="s">
        <v>139</v>
      </c>
      <c r="AU417" s="198" t="s">
        <v>88</v>
      </c>
      <c r="AY417" s="18" t="s">
        <v>136</v>
      </c>
      <c r="BE417" s="199">
        <f>IF(N417="základní",J417,0)</f>
        <v>0</v>
      </c>
      <c r="BF417" s="199">
        <f>IF(N417="snížená",J417,0)</f>
        <v>0</v>
      </c>
      <c r="BG417" s="199">
        <f>IF(N417="zákl. přenesená",J417,0)</f>
        <v>0</v>
      </c>
      <c r="BH417" s="199">
        <f>IF(N417="sníž. přenesená",J417,0)</f>
        <v>0</v>
      </c>
      <c r="BI417" s="199">
        <f>IF(N417="nulová",J417,0)</f>
        <v>0</v>
      </c>
      <c r="BJ417" s="18" t="s">
        <v>86</v>
      </c>
      <c r="BK417" s="199">
        <f>ROUND(I417*H417,2)</f>
        <v>0</v>
      </c>
      <c r="BL417" s="18" t="s">
        <v>144</v>
      </c>
      <c r="BM417" s="198" t="s">
        <v>402</v>
      </c>
    </row>
    <row r="418" spans="1:47" s="2" customFormat="1" ht="12">
      <c r="A418" s="37"/>
      <c r="B418" s="38"/>
      <c r="C418" s="37"/>
      <c r="D418" s="200" t="s">
        <v>146</v>
      </c>
      <c r="E418" s="37"/>
      <c r="F418" s="201" t="s">
        <v>401</v>
      </c>
      <c r="G418" s="37"/>
      <c r="H418" s="37"/>
      <c r="I418" s="123"/>
      <c r="J418" s="37"/>
      <c r="K418" s="37"/>
      <c r="L418" s="38"/>
      <c r="M418" s="202"/>
      <c r="N418" s="203"/>
      <c r="O418" s="76"/>
      <c r="P418" s="76"/>
      <c r="Q418" s="76"/>
      <c r="R418" s="76"/>
      <c r="S418" s="76"/>
      <c r="T418" s="7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8" t="s">
        <v>146</v>
      </c>
      <c r="AU418" s="18" t="s">
        <v>88</v>
      </c>
    </row>
    <row r="419" spans="1:51" s="13" customFormat="1" ht="12">
      <c r="A419" s="13"/>
      <c r="B419" s="204"/>
      <c r="C419" s="13"/>
      <c r="D419" s="200" t="s">
        <v>148</v>
      </c>
      <c r="E419" s="205" t="s">
        <v>1</v>
      </c>
      <c r="F419" s="206" t="s">
        <v>401</v>
      </c>
      <c r="G419" s="13"/>
      <c r="H419" s="205" t="s">
        <v>1</v>
      </c>
      <c r="I419" s="207"/>
      <c r="J419" s="13"/>
      <c r="K419" s="13"/>
      <c r="L419" s="204"/>
      <c r="M419" s="208"/>
      <c r="N419" s="209"/>
      <c r="O419" s="209"/>
      <c r="P419" s="209"/>
      <c r="Q419" s="209"/>
      <c r="R419" s="209"/>
      <c r="S419" s="209"/>
      <c r="T419" s="21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05" t="s">
        <v>148</v>
      </c>
      <c r="AU419" s="205" t="s">
        <v>88</v>
      </c>
      <c r="AV419" s="13" t="s">
        <v>86</v>
      </c>
      <c r="AW419" s="13" t="s">
        <v>32</v>
      </c>
      <c r="AX419" s="13" t="s">
        <v>78</v>
      </c>
      <c r="AY419" s="205" t="s">
        <v>136</v>
      </c>
    </row>
    <row r="420" spans="1:51" s="14" customFormat="1" ht="12">
      <c r="A420" s="14"/>
      <c r="B420" s="211"/>
      <c r="C420" s="14"/>
      <c r="D420" s="200" t="s">
        <v>148</v>
      </c>
      <c r="E420" s="212" t="s">
        <v>1</v>
      </c>
      <c r="F420" s="213" t="s">
        <v>403</v>
      </c>
      <c r="G420" s="14"/>
      <c r="H420" s="214">
        <v>13.8</v>
      </c>
      <c r="I420" s="215"/>
      <c r="J420" s="14"/>
      <c r="K420" s="14"/>
      <c r="L420" s="211"/>
      <c r="M420" s="216"/>
      <c r="N420" s="217"/>
      <c r="O420" s="217"/>
      <c r="P420" s="217"/>
      <c r="Q420" s="217"/>
      <c r="R420" s="217"/>
      <c r="S420" s="217"/>
      <c r="T420" s="21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12" t="s">
        <v>148</v>
      </c>
      <c r="AU420" s="212" t="s">
        <v>88</v>
      </c>
      <c r="AV420" s="14" t="s">
        <v>88</v>
      </c>
      <c r="AW420" s="14" t="s">
        <v>32</v>
      </c>
      <c r="AX420" s="14" t="s">
        <v>78</v>
      </c>
      <c r="AY420" s="212" t="s">
        <v>136</v>
      </c>
    </row>
    <row r="421" spans="1:51" s="15" customFormat="1" ht="12">
      <c r="A421" s="15"/>
      <c r="B421" s="219"/>
      <c r="C421" s="15"/>
      <c r="D421" s="200" t="s">
        <v>148</v>
      </c>
      <c r="E421" s="220" t="s">
        <v>1</v>
      </c>
      <c r="F421" s="221" t="s">
        <v>151</v>
      </c>
      <c r="G421" s="15"/>
      <c r="H421" s="222">
        <v>13.8</v>
      </c>
      <c r="I421" s="223"/>
      <c r="J421" s="15"/>
      <c r="K421" s="15"/>
      <c r="L421" s="219"/>
      <c r="M421" s="224"/>
      <c r="N421" s="225"/>
      <c r="O421" s="225"/>
      <c r="P421" s="225"/>
      <c r="Q421" s="225"/>
      <c r="R421" s="225"/>
      <c r="S421" s="225"/>
      <c r="T421" s="226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20" t="s">
        <v>148</v>
      </c>
      <c r="AU421" s="220" t="s">
        <v>88</v>
      </c>
      <c r="AV421" s="15" t="s">
        <v>144</v>
      </c>
      <c r="AW421" s="15" t="s">
        <v>32</v>
      </c>
      <c r="AX421" s="15" t="s">
        <v>86</v>
      </c>
      <c r="AY421" s="220" t="s">
        <v>136</v>
      </c>
    </row>
    <row r="422" spans="1:65" s="2" customFormat="1" ht="21.75" customHeight="1">
      <c r="A422" s="37"/>
      <c r="B422" s="187"/>
      <c r="C422" s="188" t="s">
        <v>404</v>
      </c>
      <c r="D422" s="188" t="s">
        <v>139</v>
      </c>
      <c r="E422" s="189" t="s">
        <v>405</v>
      </c>
      <c r="F422" s="190" t="s">
        <v>406</v>
      </c>
      <c r="G422" s="191" t="s">
        <v>407</v>
      </c>
      <c r="H422" s="192">
        <v>15</v>
      </c>
      <c r="I422" s="193"/>
      <c r="J422" s="192">
        <f>ROUND(I422*H422,2)</f>
        <v>0</v>
      </c>
      <c r="K422" s="190" t="s">
        <v>143</v>
      </c>
      <c r="L422" s="38"/>
      <c r="M422" s="194" t="s">
        <v>1</v>
      </c>
      <c r="N422" s="195" t="s">
        <v>43</v>
      </c>
      <c r="O422" s="76"/>
      <c r="P422" s="196">
        <f>O422*H422</f>
        <v>0</v>
      </c>
      <c r="Q422" s="196">
        <v>0.4208</v>
      </c>
      <c r="R422" s="196">
        <f>Q422*H422</f>
        <v>6.312</v>
      </c>
      <c r="S422" s="196">
        <v>0</v>
      </c>
      <c r="T422" s="197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198" t="s">
        <v>144</v>
      </c>
      <c r="AT422" s="198" t="s">
        <v>139</v>
      </c>
      <c r="AU422" s="198" t="s">
        <v>88</v>
      </c>
      <c r="AY422" s="18" t="s">
        <v>136</v>
      </c>
      <c r="BE422" s="199">
        <f>IF(N422="základní",J422,0)</f>
        <v>0</v>
      </c>
      <c r="BF422" s="199">
        <f>IF(N422="snížená",J422,0)</f>
        <v>0</v>
      </c>
      <c r="BG422" s="199">
        <f>IF(N422="zákl. přenesená",J422,0)</f>
        <v>0</v>
      </c>
      <c r="BH422" s="199">
        <f>IF(N422="sníž. přenesená",J422,0)</f>
        <v>0</v>
      </c>
      <c r="BI422" s="199">
        <f>IF(N422="nulová",J422,0)</f>
        <v>0</v>
      </c>
      <c r="BJ422" s="18" t="s">
        <v>86</v>
      </c>
      <c r="BK422" s="199">
        <f>ROUND(I422*H422,2)</f>
        <v>0</v>
      </c>
      <c r="BL422" s="18" t="s">
        <v>144</v>
      </c>
      <c r="BM422" s="198" t="s">
        <v>408</v>
      </c>
    </row>
    <row r="423" spans="1:47" s="2" customFormat="1" ht="12">
      <c r="A423" s="37"/>
      <c r="B423" s="38"/>
      <c r="C423" s="37"/>
      <c r="D423" s="200" t="s">
        <v>146</v>
      </c>
      <c r="E423" s="37"/>
      <c r="F423" s="201" t="s">
        <v>409</v>
      </c>
      <c r="G423" s="37"/>
      <c r="H423" s="37"/>
      <c r="I423" s="123"/>
      <c r="J423" s="37"/>
      <c r="K423" s="37"/>
      <c r="L423" s="38"/>
      <c r="M423" s="202"/>
      <c r="N423" s="203"/>
      <c r="O423" s="76"/>
      <c r="P423" s="76"/>
      <c r="Q423" s="76"/>
      <c r="R423" s="76"/>
      <c r="S423" s="76"/>
      <c r="T423" s="7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18" t="s">
        <v>146</v>
      </c>
      <c r="AU423" s="18" t="s">
        <v>88</v>
      </c>
    </row>
    <row r="424" spans="1:51" s="13" customFormat="1" ht="12">
      <c r="A424" s="13"/>
      <c r="B424" s="204"/>
      <c r="C424" s="13"/>
      <c r="D424" s="200" t="s">
        <v>148</v>
      </c>
      <c r="E424" s="205" t="s">
        <v>1</v>
      </c>
      <c r="F424" s="206" t="s">
        <v>171</v>
      </c>
      <c r="G424" s="13"/>
      <c r="H424" s="205" t="s">
        <v>1</v>
      </c>
      <c r="I424" s="207"/>
      <c r="J424" s="13"/>
      <c r="K424" s="13"/>
      <c r="L424" s="204"/>
      <c r="M424" s="208"/>
      <c r="N424" s="209"/>
      <c r="O424" s="209"/>
      <c r="P424" s="209"/>
      <c r="Q424" s="209"/>
      <c r="R424" s="209"/>
      <c r="S424" s="209"/>
      <c r="T424" s="210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05" t="s">
        <v>148</v>
      </c>
      <c r="AU424" s="205" t="s">
        <v>88</v>
      </c>
      <c r="AV424" s="13" t="s">
        <v>86</v>
      </c>
      <c r="AW424" s="13" t="s">
        <v>32</v>
      </c>
      <c r="AX424" s="13" t="s">
        <v>78</v>
      </c>
      <c r="AY424" s="205" t="s">
        <v>136</v>
      </c>
    </row>
    <row r="425" spans="1:51" s="13" customFormat="1" ht="12">
      <c r="A425" s="13"/>
      <c r="B425" s="204"/>
      <c r="C425" s="13"/>
      <c r="D425" s="200" t="s">
        <v>148</v>
      </c>
      <c r="E425" s="205" t="s">
        <v>1</v>
      </c>
      <c r="F425" s="206" t="s">
        <v>410</v>
      </c>
      <c r="G425" s="13"/>
      <c r="H425" s="205" t="s">
        <v>1</v>
      </c>
      <c r="I425" s="207"/>
      <c r="J425" s="13"/>
      <c r="K425" s="13"/>
      <c r="L425" s="204"/>
      <c r="M425" s="208"/>
      <c r="N425" s="209"/>
      <c r="O425" s="209"/>
      <c r="P425" s="209"/>
      <c r="Q425" s="209"/>
      <c r="R425" s="209"/>
      <c r="S425" s="209"/>
      <c r="T425" s="210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05" t="s">
        <v>148</v>
      </c>
      <c r="AU425" s="205" t="s">
        <v>88</v>
      </c>
      <c r="AV425" s="13" t="s">
        <v>86</v>
      </c>
      <c r="AW425" s="13" t="s">
        <v>32</v>
      </c>
      <c r="AX425" s="13" t="s">
        <v>78</v>
      </c>
      <c r="AY425" s="205" t="s">
        <v>136</v>
      </c>
    </row>
    <row r="426" spans="1:51" s="14" customFormat="1" ht="12">
      <c r="A426" s="14"/>
      <c r="B426" s="211"/>
      <c r="C426" s="14"/>
      <c r="D426" s="200" t="s">
        <v>148</v>
      </c>
      <c r="E426" s="212" t="s">
        <v>1</v>
      </c>
      <c r="F426" s="213" t="s">
        <v>8</v>
      </c>
      <c r="G426" s="14"/>
      <c r="H426" s="214">
        <v>15</v>
      </c>
      <c r="I426" s="215"/>
      <c r="J426" s="14"/>
      <c r="K426" s="14"/>
      <c r="L426" s="211"/>
      <c r="M426" s="216"/>
      <c r="N426" s="217"/>
      <c r="O426" s="217"/>
      <c r="P426" s="217"/>
      <c r="Q426" s="217"/>
      <c r="R426" s="217"/>
      <c r="S426" s="217"/>
      <c r="T426" s="218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12" t="s">
        <v>148</v>
      </c>
      <c r="AU426" s="212" t="s">
        <v>88</v>
      </c>
      <c r="AV426" s="14" t="s">
        <v>88</v>
      </c>
      <c r="AW426" s="14" t="s">
        <v>32</v>
      </c>
      <c r="AX426" s="14" t="s">
        <v>78</v>
      </c>
      <c r="AY426" s="212" t="s">
        <v>136</v>
      </c>
    </row>
    <row r="427" spans="1:51" s="15" customFormat="1" ht="12">
      <c r="A427" s="15"/>
      <c r="B427" s="219"/>
      <c r="C427" s="15"/>
      <c r="D427" s="200" t="s">
        <v>148</v>
      </c>
      <c r="E427" s="220" t="s">
        <v>1</v>
      </c>
      <c r="F427" s="221" t="s">
        <v>151</v>
      </c>
      <c r="G427" s="15"/>
      <c r="H427" s="222">
        <v>15</v>
      </c>
      <c r="I427" s="223"/>
      <c r="J427" s="15"/>
      <c r="K427" s="15"/>
      <c r="L427" s="219"/>
      <c r="M427" s="224"/>
      <c r="N427" s="225"/>
      <c r="O427" s="225"/>
      <c r="P427" s="225"/>
      <c r="Q427" s="225"/>
      <c r="R427" s="225"/>
      <c r="S427" s="225"/>
      <c r="T427" s="226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20" t="s">
        <v>148</v>
      </c>
      <c r="AU427" s="220" t="s">
        <v>88</v>
      </c>
      <c r="AV427" s="15" t="s">
        <v>144</v>
      </c>
      <c r="AW427" s="15" t="s">
        <v>32</v>
      </c>
      <c r="AX427" s="15" t="s">
        <v>86</v>
      </c>
      <c r="AY427" s="220" t="s">
        <v>136</v>
      </c>
    </row>
    <row r="428" spans="1:65" s="2" customFormat="1" ht="21.75" customHeight="1">
      <c r="A428" s="37"/>
      <c r="B428" s="187"/>
      <c r="C428" s="188" t="s">
        <v>411</v>
      </c>
      <c r="D428" s="188" t="s">
        <v>139</v>
      </c>
      <c r="E428" s="189" t="s">
        <v>412</v>
      </c>
      <c r="F428" s="190" t="s">
        <v>413</v>
      </c>
      <c r="G428" s="191" t="s">
        <v>407</v>
      </c>
      <c r="H428" s="192">
        <v>13</v>
      </c>
      <c r="I428" s="193"/>
      <c r="J428" s="192">
        <f>ROUND(I428*H428,2)</f>
        <v>0</v>
      </c>
      <c r="K428" s="190" t="s">
        <v>143</v>
      </c>
      <c r="L428" s="38"/>
      <c r="M428" s="194" t="s">
        <v>1</v>
      </c>
      <c r="N428" s="195" t="s">
        <v>43</v>
      </c>
      <c r="O428" s="76"/>
      <c r="P428" s="196">
        <f>O428*H428</f>
        <v>0</v>
      </c>
      <c r="Q428" s="196">
        <v>0.31108</v>
      </c>
      <c r="R428" s="196">
        <f>Q428*H428</f>
        <v>4.044040000000001</v>
      </c>
      <c r="S428" s="196">
        <v>0</v>
      </c>
      <c r="T428" s="197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198" t="s">
        <v>144</v>
      </c>
      <c r="AT428" s="198" t="s">
        <v>139</v>
      </c>
      <c r="AU428" s="198" t="s">
        <v>88</v>
      </c>
      <c r="AY428" s="18" t="s">
        <v>136</v>
      </c>
      <c r="BE428" s="199">
        <f>IF(N428="základní",J428,0)</f>
        <v>0</v>
      </c>
      <c r="BF428" s="199">
        <f>IF(N428="snížená",J428,0)</f>
        <v>0</v>
      </c>
      <c r="BG428" s="199">
        <f>IF(N428="zákl. přenesená",J428,0)</f>
        <v>0</v>
      </c>
      <c r="BH428" s="199">
        <f>IF(N428="sníž. přenesená",J428,0)</f>
        <v>0</v>
      </c>
      <c r="BI428" s="199">
        <f>IF(N428="nulová",J428,0)</f>
        <v>0</v>
      </c>
      <c r="BJ428" s="18" t="s">
        <v>86</v>
      </c>
      <c r="BK428" s="199">
        <f>ROUND(I428*H428,2)</f>
        <v>0</v>
      </c>
      <c r="BL428" s="18" t="s">
        <v>144</v>
      </c>
      <c r="BM428" s="198" t="s">
        <v>414</v>
      </c>
    </row>
    <row r="429" spans="1:47" s="2" customFormat="1" ht="12">
      <c r="A429" s="37"/>
      <c r="B429" s="38"/>
      <c r="C429" s="37"/>
      <c r="D429" s="200" t="s">
        <v>146</v>
      </c>
      <c r="E429" s="37"/>
      <c r="F429" s="201" t="s">
        <v>415</v>
      </c>
      <c r="G429" s="37"/>
      <c r="H429" s="37"/>
      <c r="I429" s="123"/>
      <c r="J429" s="37"/>
      <c r="K429" s="37"/>
      <c r="L429" s="38"/>
      <c r="M429" s="202"/>
      <c r="N429" s="203"/>
      <c r="O429" s="76"/>
      <c r="P429" s="76"/>
      <c r="Q429" s="76"/>
      <c r="R429" s="76"/>
      <c r="S429" s="76"/>
      <c r="T429" s="7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8" t="s">
        <v>146</v>
      </c>
      <c r="AU429" s="18" t="s">
        <v>88</v>
      </c>
    </row>
    <row r="430" spans="1:51" s="13" customFormat="1" ht="12">
      <c r="A430" s="13"/>
      <c r="B430" s="204"/>
      <c r="C430" s="13"/>
      <c r="D430" s="200" t="s">
        <v>148</v>
      </c>
      <c r="E430" s="205" t="s">
        <v>1</v>
      </c>
      <c r="F430" s="206" t="s">
        <v>171</v>
      </c>
      <c r="G430" s="13"/>
      <c r="H430" s="205" t="s">
        <v>1</v>
      </c>
      <c r="I430" s="207"/>
      <c r="J430" s="13"/>
      <c r="K430" s="13"/>
      <c r="L430" s="204"/>
      <c r="M430" s="208"/>
      <c r="N430" s="209"/>
      <c r="O430" s="209"/>
      <c r="P430" s="209"/>
      <c r="Q430" s="209"/>
      <c r="R430" s="209"/>
      <c r="S430" s="209"/>
      <c r="T430" s="210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05" t="s">
        <v>148</v>
      </c>
      <c r="AU430" s="205" t="s">
        <v>88</v>
      </c>
      <c r="AV430" s="13" t="s">
        <v>86</v>
      </c>
      <c r="AW430" s="13" t="s">
        <v>32</v>
      </c>
      <c r="AX430" s="13" t="s">
        <v>78</v>
      </c>
      <c r="AY430" s="205" t="s">
        <v>136</v>
      </c>
    </row>
    <row r="431" spans="1:51" s="13" customFormat="1" ht="12">
      <c r="A431" s="13"/>
      <c r="B431" s="204"/>
      <c r="C431" s="13"/>
      <c r="D431" s="200" t="s">
        <v>148</v>
      </c>
      <c r="E431" s="205" t="s">
        <v>1</v>
      </c>
      <c r="F431" s="206" t="s">
        <v>416</v>
      </c>
      <c r="G431" s="13"/>
      <c r="H431" s="205" t="s">
        <v>1</v>
      </c>
      <c r="I431" s="207"/>
      <c r="J431" s="13"/>
      <c r="K431" s="13"/>
      <c r="L431" s="204"/>
      <c r="M431" s="208"/>
      <c r="N431" s="209"/>
      <c r="O431" s="209"/>
      <c r="P431" s="209"/>
      <c r="Q431" s="209"/>
      <c r="R431" s="209"/>
      <c r="S431" s="209"/>
      <c r="T431" s="210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05" t="s">
        <v>148</v>
      </c>
      <c r="AU431" s="205" t="s">
        <v>88</v>
      </c>
      <c r="AV431" s="13" t="s">
        <v>86</v>
      </c>
      <c r="AW431" s="13" t="s">
        <v>32</v>
      </c>
      <c r="AX431" s="13" t="s">
        <v>78</v>
      </c>
      <c r="AY431" s="205" t="s">
        <v>136</v>
      </c>
    </row>
    <row r="432" spans="1:51" s="14" customFormat="1" ht="12">
      <c r="A432" s="14"/>
      <c r="B432" s="211"/>
      <c r="C432" s="14"/>
      <c r="D432" s="200" t="s">
        <v>148</v>
      </c>
      <c r="E432" s="212" t="s">
        <v>1</v>
      </c>
      <c r="F432" s="213" t="s">
        <v>195</v>
      </c>
      <c r="G432" s="14"/>
      <c r="H432" s="214">
        <v>8</v>
      </c>
      <c r="I432" s="215"/>
      <c r="J432" s="14"/>
      <c r="K432" s="14"/>
      <c r="L432" s="211"/>
      <c r="M432" s="216"/>
      <c r="N432" s="217"/>
      <c r="O432" s="217"/>
      <c r="P432" s="217"/>
      <c r="Q432" s="217"/>
      <c r="R432" s="217"/>
      <c r="S432" s="217"/>
      <c r="T432" s="218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12" t="s">
        <v>148</v>
      </c>
      <c r="AU432" s="212" t="s">
        <v>88</v>
      </c>
      <c r="AV432" s="14" t="s">
        <v>88</v>
      </c>
      <c r="AW432" s="14" t="s">
        <v>32</v>
      </c>
      <c r="AX432" s="14" t="s">
        <v>78</v>
      </c>
      <c r="AY432" s="212" t="s">
        <v>136</v>
      </c>
    </row>
    <row r="433" spans="1:51" s="13" customFormat="1" ht="12">
      <c r="A433" s="13"/>
      <c r="B433" s="204"/>
      <c r="C433" s="13"/>
      <c r="D433" s="200" t="s">
        <v>148</v>
      </c>
      <c r="E433" s="205" t="s">
        <v>1</v>
      </c>
      <c r="F433" s="206" t="s">
        <v>417</v>
      </c>
      <c r="G433" s="13"/>
      <c r="H433" s="205" t="s">
        <v>1</v>
      </c>
      <c r="I433" s="207"/>
      <c r="J433" s="13"/>
      <c r="K433" s="13"/>
      <c r="L433" s="204"/>
      <c r="M433" s="208"/>
      <c r="N433" s="209"/>
      <c r="O433" s="209"/>
      <c r="P433" s="209"/>
      <c r="Q433" s="209"/>
      <c r="R433" s="209"/>
      <c r="S433" s="209"/>
      <c r="T433" s="210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05" t="s">
        <v>148</v>
      </c>
      <c r="AU433" s="205" t="s">
        <v>88</v>
      </c>
      <c r="AV433" s="13" t="s">
        <v>86</v>
      </c>
      <c r="AW433" s="13" t="s">
        <v>32</v>
      </c>
      <c r="AX433" s="13" t="s">
        <v>78</v>
      </c>
      <c r="AY433" s="205" t="s">
        <v>136</v>
      </c>
    </row>
    <row r="434" spans="1:51" s="14" customFormat="1" ht="12">
      <c r="A434" s="14"/>
      <c r="B434" s="211"/>
      <c r="C434" s="14"/>
      <c r="D434" s="200" t="s">
        <v>148</v>
      </c>
      <c r="E434" s="212" t="s">
        <v>1</v>
      </c>
      <c r="F434" s="213" t="s">
        <v>174</v>
      </c>
      <c r="G434" s="14"/>
      <c r="H434" s="214">
        <v>5</v>
      </c>
      <c r="I434" s="215"/>
      <c r="J434" s="14"/>
      <c r="K434" s="14"/>
      <c r="L434" s="211"/>
      <c r="M434" s="216"/>
      <c r="N434" s="217"/>
      <c r="O434" s="217"/>
      <c r="P434" s="217"/>
      <c r="Q434" s="217"/>
      <c r="R434" s="217"/>
      <c r="S434" s="217"/>
      <c r="T434" s="21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12" t="s">
        <v>148</v>
      </c>
      <c r="AU434" s="212" t="s">
        <v>88</v>
      </c>
      <c r="AV434" s="14" t="s">
        <v>88</v>
      </c>
      <c r="AW434" s="14" t="s">
        <v>32</v>
      </c>
      <c r="AX434" s="14" t="s">
        <v>78</v>
      </c>
      <c r="AY434" s="212" t="s">
        <v>136</v>
      </c>
    </row>
    <row r="435" spans="1:51" s="15" customFormat="1" ht="12">
      <c r="A435" s="15"/>
      <c r="B435" s="219"/>
      <c r="C435" s="15"/>
      <c r="D435" s="200" t="s">
        <v>148</v>
      </c>
      <c r="E435" s="220" t="s">
        <v>1</v>
      </c>
      <c r="F435" s="221" t="s">
        <v>151</v>
      </c>
      <c r="G435" s="15"/>
      <c r="H435" s="222">
        <v>13</v>
      </c>
      <c r="I435" s="223"/>
      <c r="J435" s="15"/>
      <c r="K435" s="15"/>
      <c r="L435" s="219"/>
      <c r="M435" s="224"/>
      <c r="N435" s="225"/>
      <c r="O435" s="225"/>
      <c r="P435" s="225"/>
      <c r="Q435" s="225"/>
      <c r="R435" s="225"/>
      <c r="S435" s="225"/>
      <c r="T435" s="226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20" t="s">
        <v>148</v>
      </c>
      <c r="AU435" s="220" t="s">
        <v>88</v>
      </c>
      <c r="AV435" s="15" t="s">
        <v>144</v>
      </c>
      <c r="AW435" s="15" t="s">
        <v>32</v>
      </c>
      <c r="AX435" s="15" t="s">
        <v>86</v>
      </c>
      <c r="AY435" s="220" t="s">
        <v>136</v>
      </c>
    </row>
    <row r="436" spans="1:65" s="2" customFormat="1" ht="21.75" customHeight="1">
      <c r="A436" s="37"/>
      <c r="B436" s="187"/>
      <c r="C436" s="188" t="s">
        <v>418</v>
      </c>
      <c r="D436" s="188" t="s">
        <v>139</v>
      </c>
      <c r="E436" s="189" t="s">
        <v>419</v>
      </c>
      <c r="F436" s="190" t="s">
        <v>420</v>
      </c>
      <c r="G436" s="191" t="s">
        <v>160</v>
      </c>
      <c r="H436" s="192">
        <v>48</v>
      </c>
      <c r="I436" s="193"/>
      <c r="J436" s="192">
        <f>ROUND(I436*H436,2)</f>
        <v>0</v>
      </c>
      <c r="K436" s="190" t="s">
        <v>143</v>
      </c>
      <c r="L436" s="38"/>
      <c r="M436" s="194" t="s">
        <v>1</v>
      </c>
      <c r="N436" s="195" t="s">
        <v>43</v>
      </c>
      <c r="O436" s="76"/>
      <c r="P436" s="196">
        <f>O436*H436</f>
        <v>0</v>
      </c>
      <c r="Q436" s="196">
        <v>0.0306</v>
      </c>
      <c r="R436" s="196">
        <f>Q436*H436</f>
        <v>1.4687999999999999</v>
      </c>
      <c r="S436" s="196">
        <v>0</v>
      </c>
      <c r="T436" s="197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198" t="s">
        <v>144</v>
      </c>
      <c r="AT436" s="198" t="s">
        <v>139</v>
      </c>
      <c r="AU436" s="198" t="s">
        <v>88</v>
      </c>
      <c r="AY436" s="18" t="s">
        <v>136</v>
      </c>
      <c r="BE436" s="199">
        <f>IF(N436="základní",J436,0)</f>
        <v>0</v>
      </c>
      <c r="BF436" s="199">
        <f>IF(N436="snížená",J436,0)</f>
        <v>0</v>
      </c>
      <c r="BG436" s="199">
        <f>IF(N436="zákl. přenesená",J436,0)</f>
        <v>0</v>
      </c>
      <c r="BH436" s="199">
        <f>IF(N436="sníž. přenesená",J436,0)</f>
        <v>0</v>
      </c>
      <c r="BI436" s="199">
        <f>IF(N436="nulová",J436,0)</f>
        <v>0</v>
      </c>
      <c r="BJ436" s="18" t="s">
        <v>86</v>
      </c>
      <c r="BK436" s="199">
        <f>ROUND(I436*H436,2)</f>
        <v>0</v>
      </c>
      <c r="BL436" s="18" t="s">
        <v>144</v>
      </c>
      <c r="BM436" s="198" t="s">
        <v>421</v>
      </c>
    </row>
    <row r="437" spans="1:47" s="2" customFormat="1" ht="12">
      <c r="A437" s="37"/>
      <c r="B437" s="38"/>
      <c r="C437" s="37"/>
      <c r="D437" s="200" t="s">
        <v>146</v>
      </c>
      <c r="E437" s="37"/>
      <c r="F437" s="201" t="s">
        <v>422</v>
      </c>
      <c r="G437" s="37"/>
      <c r="H437" s="37"/>
      <c r="I437" s="123"/>
      <c r="J437" s="37"/>
      <c r="K437" s="37"/>
      <c r="L437" s="38"/>
      <c r="M437" s="202"/>
      <c r="N437" s="203"/>
      <c r="O437" s="76"/>
      <c r="P437" s="76"/>
      <c r="Q437" s="76"/>
      <c r="R437" s="76"/>
      <c r="S437" s="76"/>
      <c r="T437" s="7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8" t="s">
        <v>146</v>
      </c>
      <c r="AU437" s="18" t="s">
        <v>88</v>
      </c>
    </row>
    <row r="438" spans="1:51" s="13" customFormat="1" ht="12">
      <c r="A438" s="13"/>
      <c r="B438" s="204"/>
      <c r="C438" s="13"/>
      <c r="D438" s="200" t="s">
        <v>148</v>
      </c>
      <c r="E438" s="205" t="s">
        <v>1</v>
      </c>
      <c r="F438" s="206" t="s">
        <v>423</v>
      </c>
      <c r="G438" s="13"/>
      <c r="H438" s="205" t="s">
        <v>1</v>
      </c>
      <c r="I438" s="207"/>
      <c r="J438" s="13"/>
      <c r="K438" s="13"/>
      <c r="L438" s="204"/>
      <c r="M438" s="208"/>
      <c r="N438" s="209"/>
      <c r="O438" s="209"/>
      <c r="P438" s="209"/>
      <c r="Q438" s="209"/>
      <c r="R438" s="209"/>
      <c r="S438" s="209"/>
      <c r="T438" s="210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05" t="s">
        <v>148</v>
      </c>
      <c r="AU438" s="205" t="s">
        <v>88</v>
      </c>
      <c r="AV438" s="13" t="s">
        <v>86</v>
      </c>
      <c r="AW438" s="13" t="s">
        <v>32</v>
      </c>
      <c r="AX438" s="13" t="s">
        <v>78</v>
      </c>
      <c r="AY438" s="205" t="s">
        <v>136</v>
      </c>
    </row>
    <row r="439" spans="1:51" s="14" customFormat="1" ht="12">
      <c r="A439" s="14"/>
      <c r="B439" s="211"/>
      <c r="C439" s="14"/>
      <c r="D439" s="200" t="s">
        <v>148</v>
      </c>
      <c r="E439" s="212" t="s">
        <v>1</v>
      </c>
      <c r="F439" s="213" t="s">
        <v>424</v>
      </c>
      <c r="G439" s="14"/>
      <c r="H439" s="214">
        <v>48</v>
      </c>
      <c r="I439" s="215"/>
      <c r="J439" s="14"/>
      <c r="K439" s="14"/>
      <c r="L439" s="211"/>
      <c r="M439" s="216"/>
      <c r="N439" s="217"/>
      <c r="O439" s="217"/>
      <c r="P439" s="217"/>
      <c r="Q439" s="217"/>
      <c r="R439" s="217"/>
      <c r="S439" s="217"/>
      <c r="T439" s="21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12" t="s">
        <v>148</v>
      </c>
      <c r="AU439" s="212" t="s">
        <v>88</v>
      </c>
      <c r="AV439" s="14" t="s">
        <v>88</v>
      </c>
      <c r="AW439" s="14" t="s">
        <v>32</v>
      </c>
      <c r="AX439" s="14" t="s">
        <v>78</v>
      </c>
      <c r="AY439" s="212" t="s">
        <v>136</v>
      </c>
    </row>
    <row r="440" spans="1:51" s="15" customFormat="1" ht="12">
      <c r="A440" s="15"/>
      <c r="B440" s="219"/>
      <c r="C440" s="15"/>
      <c r="D440" s="200" t="s">
        <v>148</v>
      </c>
      <c r="E440" s="220" t="s">
        <v>1</v>
      </c>
      <c r="F440" s="221" t="s">
        <v>151</v>
      </c>
      <c r="G440" s="15"/>
      <c r="H440" s="222">
        <v>48</v>
      </c>
      <c r="I440" s="223"/>
      <c r="J440" s="15"/>
      <c r="K440" s="15"/>
      <c r="L440" s="219"/>
      <c r="M440" s="224"/>
      <c r="N440" s="225"/>
      <c r="O440" s="225"/>
      <c r="P440" s="225"/>
      <c r="Q440" s="225"/>
      <c r="R440" s="225"/>
      <c r="S440" s="225"/>
      <c r="T440" s="226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20" t="s">
        <v>148</v>
      </c>
      <c r="AU440" s="220" t="s">
        <v>88</v>
      </c>
      <c r="AV440" s="15" t="s">
        <v>144</v>
      </c>
      <c r="AW440" s="15" t="s">
        <v>32</v>
      </c>
      <c r="AX440" s="15" t="s">
        <v>86</v>
      </c>
      <c r="AY440" s="220" t="s">
        <v>136</v>
      </c>
    </row>
    <row r="441" spans="1:65" s="2" customFormat="1" ht="21.75" customHeight="1">
      <c r="A441" s="37"/>
      <c r="B441" s="187"/>
      <c r="C441" s="188" t="s">
        <v>425</v>
      </c>
      <c r="D441" s="188" t="s">
        <v>139</v>
      </c>
      <c r="E441" s="189" t="s">
        <v>426</v>
      </c>
      <c r="F441" s="190" t="s">
        <v>427</v>
      </c>
      <c r="G441" s="191" t="s">
        <v>160</v>
      </c>
      <c r="H441" s="192">
        <v>45.26</v>
      </c>
      <c r="I441" s="193"/>
      <c r="J441" s="192">
        <f>ROUND(I441*H441,2)</f>
        <v>0</v>
      </c>
      <c r="K441" s="190" t="s">
        <v>143</v>
      </c>
      <c r="L441" s="38"/>
      <c r="M441" s="194" t="s">
        <v>1</v>
      </c>
      <c r="N441" s="195" t="s">
        <v>43</v>
      </c>
      <c r="O441" s="76"/>
      <c r="P441" s="196">
        <f>O441*H441</f>
        <v>0</v>
      </c>
      <c r="Q441" s="196">
        <v>8.6E-05</v>
      </c>
      <c r="R441" s="196">
        <f>Q441*H441</f>
        <v>0.00389236</v>
      </c>
      <c r="S441" s="196">
        <v>0.042</v>
      </c>
      <c r="T441" s="197">
        <f>S441*H441</f>
        <v>1.90092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198" t="s">
        <v>144</v>
      </c>
      <c r="AT441" s="198" t="s">
        <v>139</v>
      </c>
      <c r="AU441" s="198" t="s">
        <v>88</v>
      </c>
      <c r="AY441" s="18" t="s">
        <v>136</v>
      </c>
      <c r="BE441" s="199">
        <f>IF(N441="základní",J441,0)</f>
        <v>0</v>
      </c>
      <c r="BF441" s="199">
        <f>IF(N441="snížená",J441,0)</f>
        <v>0</v>
      </c>
      <c r="BG441" s="199">
        <f>IF(N441="zákl. přenesená",J441,0)</f>
        <v>0</v>
      </c>
      <c r="BH441" s="199">
        <f>IF(N441="sníž. přenesená",J441,0)</f>
        <v>0</v>
      </c>
      <c r="BI441" s="199">
        <f>IF(N441="nulová",J441,0)</f>
        <v>0</v>
      </c>
      <c r="BJ441" s="18" t="s">
        <v>86</v>
      </c>
      <c r="BK441" s="199">
        <f>ROUND(I441*H441,2)</f>
        <v>0</v>
      </c>
      <c r="BL441" s="18" t="s">
        <v>144</v>
      </c>
      <c r="BM441" s="198" t="s">
        <v>428</v>
      </c>
    </row>
    <row r="442" spans="1:47" s="2" customFormat="1" ht="12">
      <c r="A442" s="37"/>
      <c r="B442" s="38"/>
      <c r="C442" s="37"/>
      <c r="D442" s="200" t="s">
        <v>146</v>
      </c>
      <c r="E442" s="37"/>
      <c r="F442" s="201" t="s">
        <v>429</v>
      </c>
      <c r="G442" s="37"/>
      <c r="H442" s="37"/>
      <c r="I442" s="123"/>
      <c r="J442" s="37"/>
      <c r="K442" s="37"/>
      <c r="L442" s="38"/>
      <c r="M442" s="202"/>
      <c r="N442" s="203"/>
      <c r="O442" s="76"/>
      <c r="P442" s="76"/>
      <c r="Q442" s="76"/>
      <c r="R442" s="76"/>
      <c r="S442" s="76"/>
      <c r="T442" s="7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8" t="s">
        <v>146</v>
      </c>
      <c r="AU442" s="18" t="s">
        <v>88</v>
      </c>
    </row>
    <row r="443" spans="1:51" s="13" customFormat="1" ht="12">
      <c r="A443" s="13"/>
      <c r="B443" s="204"/>
      <c r="C443" s="13"/>
      <c r="D443" s="200" t="s">
        <v>148</v>
      </c>
      <c r="E443" s="205" t="s">
        <v>1</v>
      </c>
      <c r="F443" s="206" t="s">
        <v>430</v>
      </c>
      <c r="G443" s="13"/>
      <c r="H443" s="205" t="s">
        <v>1</v>
      </c>
      <c r="I443" s="207"/>
      <c r="J443" s="13"/>
      <c r="K443" s="13"/>
      <c r="L443" s="204"/>
      <c r="M443" s="208"/>
      <c r="N443" s="209"/>
      <c r="O443" s="209"/>
      <c r="P443" s="209"/>
      <c r="Q443" s="209"/>
      <c r="R443" s="209"/>
      <c r="S443" s="209"/>
      <c r="T443" s="210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05" t="s">
        <v>148</v>
      </c>
      <c r="AU443" s="205" t="s">
        <v>88</v>
      </c>
      <c r="AV443" s="13" t="s">
        <v>86</v>
      </c>
      <c r="AW443" s="13" t="s">
        <v>32</v>
      </c>
      <c r="AX443" s="13" t="s">
        <v>78</v>
      </c>
      <c r="AY443" s="205" t="s">
        <v>136</v>
      </c>
    </row>
    <row r="444" spans="1:51" s="14" customFormat="1" ht="12">
      <c r="A444" s="14"/>
      <c r="B444" s="211"/>
      <c r="C444" s="14"/>
      <c r="D444" s="200" t="s">
        <v>148</v>
      </c>
      <c r="E444" s="212" t="s">
        <v>1</v>
      </c>
      <c r="F444" s="213" t="s">
        <v>431</v>
      </c>
      <c r="G444" s="14"/>
      <c r="H444" s="214">
        <v>45.26</v>
      </c>
      <c r="I444" s="215"/>
      <c r="J444" s="14"/>
      <c r="K444" s="14"/>
      <c r="L444" s="211"/>
      <c r="M444" s="216"/>
      <c r="N444" s="217"/>
      <c r="O444" s="217"/>
      <c r="P444" s="217"/>
      <c r="Q444" s="217"/>
      <c r="R444" s="217"/>
      <c r="S444" s="217"/>
      <c r="T444" s="21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12" t="s">
        <v>148</v>
      </c>
      <c r="AU444" s="212" t="s">
        <v>88</v>
      </c>
      <c r="AV444" s="14" t="s">
        <v>88</v>
      </c>
      <c r="AW444" s="14" t="s">
        <v>32</v>
      </c>
      <c r="AX444" s="14" t="s">
        <v>78</v>
      </c>
      <c r="AY444" s="212" t="s">
        <v>136</v>
      </c>
    </row>
    <row r="445" spans="1:51" s="15" customFormat="1" ht="12">
      <c r="A445" s="15"/>
      <c r="B445" s="219"/>
      <c r="C445" s="15"/>
      <c r="D445" s="200" t="s">
        <v>148</v>
      </c>
      <c r="E445" s="220" t="s">
        <v>1</v>
      </c>
      <c r="F445" s="221" t="s">
        <v>151</v>
      </c>
      <c r="G445" s="15"/>
      <c r="H445" s="222">
        <v>45.26</v>
      </c>
      <c r="I445" s="223"/>
      <c r="J445" s="15"/>
      <c r="K445" s="15"/>
      <c r="L445" s="219"/>
      <c r="M445" s="224"/>
      <c r="N445" s="225"/>
      <c r="O445" s="225"/>
      <c r="P445" s="225"/>
      <c r="Q445" s="225"/>
      <c r="R445" s="225"/>
      <c r="S445" s="225"/>
      <c r="T445" s="226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20" t="s">
        <v>148</v>
      </c>
      <c r="AU445" s="220" t="s">
        <v>88</v>
      </c>
      <c r="AV445" s="15" t="s">
        <v>144</v>
      </c>
      <c r="AW445" s="15" t="s">
        <v>32</v>
      </c>
      <c r="AX445" s="15" t="s">
        <v>86</v>
      </c>
      <c r="AY445" s="220" t="s">
        <v>136</v>
      </c>
    </row>
    <row r="446" spans="1:65" s="2" customFormat="1" ht="21.75" customHeight="1">
      <c r="A446" s="37"/>
      <c r="B446" s="187"/>
      <c r="C446" s="188" t="s">
        <v>432</v>
      </c>
      <c r="D446" s="188" t="s">
        <v>139</v>
      </c>
      <c r="E446" s="189" t="s">
        <v>433</v>
      </c>
      <c r="F446" s="190" t="s">
        <v>434</v>
      </c>
      <c r="G446" s="191" t="s">
        <v>407</v>
      </c>
      <c r="H446" s="192">
        <v>4</v>
      </c>
      <c r="I446" s="193"/>
      <c r="J446" s="192">
        <f>ROUND(I446*H446,2)</f>
        <v>0</v>
      </c>
      <c r="K446" s="190" t="s">
        <v>143</v>
      </c>
      <c r="L446" s="38"/>
      <c r="M446" s="194" t="s">
        <v>1</v>
      </c>
      <c r="N446" s="195" t="s">
        <v>43</v>
      </c>
      <c r="O446" s="76"/>
      <c r="P446" s="196">
        <f>O446*H446</f>
        <v>0</v>
      </c>
      <c r="Q446" s="196">
        <v>0</v>
      </c>
      <c r="R446" s="196">
        <f>Q446*H446</f>
        <v>0</v>
      </c>
      <c r="S446" s="196">
        <v>0.082</v>
      </c>
      <c r="T446" s="197">
        <f>S446*H446</f>
        <v>0.328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198" t="s">
        <v>144</v>
      </c>
      <c r="AT446" s="198" t="s">
        <v>139</v>
      </c>
      <c r="AU446" s="198" t="s">
        <v>88</v>
      </c>
      <c r="AY446" s="18" t="s">
        <v>136</v>
      </c>
      <c r="BE446" s="199">
        <f>IF(N446="základní",J446,0)</f>
        <v>0</v>
      </c>
      <c r="BF446" s="199">
        <f>IF(N446="snížená",J446,0)</f>
        <v>0</v>
      </c>
      <c r="BG446" s="199">
        <f>IF(N446="zákl. přenesená",J446,0)</f>
        <v>0</v>
      </c>
      <c r="BH446" s="199">
        <f>IF(N446="sníž. přenesená",J446,0)</f>
        <v>0</v>
      </c>
      <c r="BI446" s="199">
        <f>IF(N446="nulová",J446,0)</f>
        <v>0</v>
      </c>
      <c r="BJ446" s="18" t="s">
        <v>86</v>
      </c>
      <c r="BK446" s="199">
        <f>ROUND(I446*H446,2)</f>
        <v>0</v>
      </c>
      <c r="BL446" s="18" t="s">
        <v>144</v>
      </c>
      <c r="BM446" s="198" t="s">
        <v>435</v>
      </c>
    </row>
    <row r="447" spans="1:47" s="2" customFormat="1" ht="12">
      <c r="A447" s="37"/>
      <c r="B447" s="38"/>
      <c r="C447" s="37"/>
      <c r="D447" s="200" t="s">
        <v>146</v>
      </c>
      <c r="E447" s="37"/>
      <c r="F447" s="201" t="s">
        <v>436</v>
      </c>
      <c r="G447" s="37"/>
      <c r="H447" s="37"/>
      <c r="I447" s="123"/>
      <c r="J447" s="37"/>
      <c r="K447" s="37"/>
      <c r="L447" s="38"/>
      <c r="M447" s="202"/>
      <c r="N447" s="203"/>
      <c r="O447" s="76"/>
      <c r="P447" s="76"/>
      <c r="Q447" s="76"/>
      <c r="R447" s="76"/>
      <c r="S447" s="76"/>
      <c r="T447" s="7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8" t="s">
        <v>146</v>
      </c>
      <c r="AU447" s="18" t="s">
        <v>88</v>
      </c>
    </row>
    <row r="448" spans="1:51" s="14" customFormat="1" ht="12">
      <c r="A448" s="14"/>
      <c r="B448" s="211"/>
      <c r="C448" s="14"/>
      <c r="D448" s="200" t="s">
        <v>148</v>
      </c>
      <c r="E448" s="212" t="s">
        <v>1</v>
      </c>
      <c r="F448" s="213" t="s">
        <v>144</v>
      </c>
      <c r="G448" s="14"/>
      <c r="H448" s="214">
        <v>4</v>
      </c>
      <c r="I448" s="215"/>
      <c r="J448" s="14"/>
      <c r="K448" s="14"/>
      <c r="L448" s="211"/>
      <c r="M448" s="216"/>
      <c r="N448" s="217"/>
      <c r="O448" s="217"/>
      <c r="P448" s="217"/>
      <c r="Q448" s="217"/>
      <c r="R448" s="217"/>
      <c r="S448" s="217"/>
      <c r="T448" s="218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12" t="s">
        <v>148</v>
      </c>
      <c r="AU448" s="212" t="s">
        <v>88</v>
      </c>
      <c r="AV448" s="14" t="s">
        <v>88</v>
      </c>
      <c r="AW448" s="14" t="s">
        <v>32</v>
      </c>
      <c r="AX448" s="14" t="s">
        <v>78</v>
      </c>
      <c r="AY448" s="212" t="s">
        <v>136</v>
      </c>
    </row>
    <row r="449" spans="1:51" s="15" customFormat="1" ht="12">
      <c r="A449" s="15"/>
      <c r="B449" s="219"/>
      <c r="C449" s="15"/>
      <c r="D449" s="200" t="s">
        <v>148</v>
      </c>
      <c r="E449" s="220" t="s">
        <v>1</v>
      </c>
      <c r="F449" s="221" t="s">
        <v>151</v>
      </c>
      <c r="G449" s="15"/>
      <c r="H449" s="222">
        <v>4</v>
      </c>
      <c r="I449" s="223"/>
      <c r="J449" s="15"/>
      <c r="K449" s="15"/>
      <c r="L449" s="219"/>
      <c r="M449" s="224"/>
      <c r="N449" s="225"/>
      <c r="O449" s="225"/>
      <c r="P449" s="225"/>
      <c r="Q449" s="225"/>
      <c r="R449" s="225"/>
      <c r="S449" s="225"/>
      <c r="T449" s="226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20" t="s">
        <v>148</v>
      </c>
      <c r="AU449" s="220" t="s">
        <v>88</v>
      </c>
      <c r="AV449" s="15" t="s">
        <v>144</v>
      </c>
      <c r="AW449" s="15" t="s">
        <v>32</v>
      </c>
      <c r="AX449" s="15" t="s">
        <v>86</v>
      </c>
      <c r="AY449" s="220" t="s">
        <v>136</v>
      </c>
    </row>
    <row r="450" spans="1:65" s="2" customFormat="1" ht="21.75" customHeight="1">
      <c r="A450" s="37"/>
      <c r="B450" s="187"/>
      <c r="C450" s="188" t="s">
        <v>437</v>
      </c>
      <c r="D450" s="188" t="s">
        <v>139</v>
      </c>
      <c r="E450" s="189" t="s">
        <v>438</v>
      </c>
      <c r="F450" s="190" t="s">
        <v>439</v>
      </c>
      <c r="G450" s="191" t="s">
        <v>407</v>
      </c>
      <c r="H450" s="192">
        <v>3</v>
      </c>
      <c r="I450" s="193"/>
      <c r="J450" s="192">
        <f>ROUND(I450*H450,2)</f>
        <v>0</v>
      </c>
      <c r="K450" s="190" t="s">
        <v>143</v>
      </c>
      <c r="L450" s="38"/>
      <c r="M450" s="194" t="s">
        <v>1</v>
      </c>
      <c r="N450" s="195" t="s">
        <v>43</v>
      </c>
      <c r="O450" s="76"/>
      <c r="P450" s="196">
        <f>O450*H450</f>
        <v>0</v>
      </c>
      <c r="Q450" s="196">
        <v>0</v>
      </c>
      <c r="R450" s="196">
        <f>Q450*H450</f>
        <v>0</v>
      </c>
      <c r="S450" s="196">
        <v>0.004</v>
      </c>
      <c r="T450" s="197">
        <f>S450*H450</f>
        <v>0.012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198" t="s">
        <v>144</v>
      </c>
      <c r="AT450" s="198" t="s">
        <v>139</v>
      </c>
      <c r="AU450" s="198" t="s">
        <v>88</v>
      </c>
      <c r="AY450" s="18" t="s">
        <v>136</v>
      </c>
      <c r="BE450" s="199">
        <f>IF(N450="základní",J450,0)</f>
        <v>0</v>
      </c>
      <c r="BF450" s="199">
        <f>IF(N450="snížená",J450,0)</f>
        <v>0</v>
      </c>
      <c r="BG450" s="199">
        <f>IF(N450="zákl. přenesená",J450,0)</f>
        <v>0</v>
      </c>
      <c r="BH450" s="199">
        <f>IF(N450="sníž. přenesená",J450,0)</f>
        <v>0</v>
      </c>
      <c r="BI450" s="199">
        <f>IF(N450="nulová",J450,0)</f>
        <v>0</v>
      </c>
      <c r="BJ450" s="18" t="s">
        <v>86</v>
      </c>
      <c r="BK450" s="199">
        <f>ROUND(I450*H450,2)</f>
        <v>0</v>
      </c>
      <c r="BL450" s="18" t="s">
        <v>144</v>
      </c>
      <c r="BM450" s="198" t="s">
        <v>440</v>
      </c>
    </row>
    <row r="451" spans="1:47" s="2" customFormat="1" ht="12">
      <c r="A451" s="37"/>
      <c r="B451" s="38"/>
      <c r="C451" s="37"/>
      <c r="D451" s="200" t="s">
        <v>146</v>
      </c>
      <c r="E451" s="37"/>
      <c r="F451" s="201" t="s">
        <v>441</v>
      </c>
      <c r="G451" s="37"/>
      <c r="H451" s="37"/>
      <c r="I451" s="123"/>
      <c r="J451" s="37"/>
      <c r="K451" s="37"/>
      <c r="L451" s="38"/>
      <c r="M451" s="202"/>
      <c r="N451" s="203"/>
      <c r="O451" s="76"/>
      <c r="P451" s="76"/>
      <c r="Q451" s="76"/>
      <c r="R451" s="76"/>
      <c r="S451" s="76"/>
      <c r="T451" s="7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18" t="s">
        <v>146</v>
      </c>
      <c r="AU451" s="18" t="s">
        <v>88</v>
      </c>
    </row>
    <row r="452" spans="1:51" s="14" customFormat="1" ht="12">
      <c r="A452" s="14"/>
      <c r="B452" s="211"/>
      <c r="C452" s="14"/>
      <c r="D452" s="200" t="s">
        <v>148</v>
      </c>
      <c r="E452" s="212" t="s">
        <v>1</v>
      </c>
      <c r="F452" s="213" t="s">
        <v>157</v>
      </c>
      <c r="G452" s="14"/>
      <c r="H452" s="214">
        <v>3</v>
      </c>
      <c r="I452" s="215"/>
      <c r="J452" s="14"/>
      <c r="K452" s="14"/>
      <c r="L452" s="211"/>
      <c r="M452" s="216"/>
      <c r="N452" s="217"/>
      <c r="O452" s="217"/>
      <c r="P452" s="217"/>
      <c r="Q452" s="217"/>
      <c r="R452" s="217"/>
      <c r="S452" s="217"/>
      <c r="T452" s="21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12" t="s">
        <v>148</v>
      </c>
      <c r="AU452" s="212" t="s">
        <v>88</v>
      </c>
      <c r="AV452" s="14" t="s">
        <v>88</v>
      </c>
      <c r="AW452" s="14" t="s">
        <v>32</v>
      </c>
      <c r="AX452" s="14" t="s">
        <v>78</v>
      </c>
      <c r="AY452" s="212" t="s">
        <v>136</v>
      </c>
    </row>
    <row r="453" spans="1:51" s="15" customFormat="1" ht="12">
      <c r="A453" s="15"/>
      <c r="B453" s="219"/>
      <c r="C453" s="15"/>
      <c r="D453" s="200" t="s">
        <v>148</v>
      </c>
      <c r="E453" s="220" t="s">
        <v>1</v>
      </c>
      <c r="F453" s="221" t="s">
        <v>151</v>
      </c>
      <c r="G453" s="15"/>
      <c r="H453" s="222">
        <v>3</v>
      </c>
      <c r="I453" s="223"/>
      <c r="J453" s="15"/>
      <c r="K453" s="15"/>
      <c r="L453" s="219"/>
      <c r="M453" s="224"/>
      <c r="N453" s="225"/>
      <c r="O453" s="225"/>
      <c r="P453" s="225"/>
      <c r="Q453" s="225"/>
      <c r="R453" s="225"/>
      <c r="S453" s="225"/>
      <c r="T453" s="226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20" t="s">
        <v>148</v>
      </c>
      <c r="AU453" s="220" t="s">
        <v>88</v>
      </c>
      <c r="AV453" s="15" t="s">
        <v>144</v>
      </c>
      <c r="AW453" s="15" t="s">
        <v>32</v>
      </c>
      <c r="AX453" s="15" t="s">
        <v>86</v>
      </c>
      <c r="AY453" s="220" t="s">
        <v>136</v>
      </c>
    </row>
    <row r="454" spans="1:63" s="12" customFormat="1" ht="20.85" customHeight="1">
      <c r="A454" s="12"/>
      <c r="B454" s="174"/>
      <c r="C454" s="12"/>
      <c r="D454" s="175" t="s">
        <v>77</v>
      </c>
      <c r="E454" s="185" t="s">
        <v>442</v>
      </c>
      <c r="F454" s="185" t="s">
        <v>443</v>
      </c>
      <c r="G454" s="12"/>
      <c r="H454" s="12"/>
      <c r="I454" s="177"/>
      <c r="J454" s="186">
        <f>BK454</f>
        <v>0</v>
      </c>
      <c r="K454" s="12"/>
      <c r="L454" s="174"/>
      <c r="M454" s="179"/>
      <c r="N454" s="180"/>
      <c r="O454" s="180"/>
      <c r="P454" s="181">
        <f>SUM(P455:P491)</f>
        <v>0</v>
      </c>
      <c r="Q454" s="180"/>
      <c r="R454" s="181">
        <f>SUM(R455:R491)</f>
        <v>0.27246702500000003</v>
      </c>
      <c r="S454" s="180"/>
      <c r="T454" s="182">
        <f>SUM(T455:T491)</f>
        <v>0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175" t="s">
        <v>86</v>
      </c>
      <c r="AT454" s="183" t="s">
        <v>77</v>
      </c>
      <c r="AU454" s="183" t="s">
        <v>88</v>
      </c>
      <c r="AY454" s="175" t="s">
        <v>136</v>
      </c>
      <c r="BK454" s="184">
        <f>SUM(BK455:BK491)</f>
        <v>0</v>
      </c>
    </row>
    <row r="455" spans="1:65" s="2" customFormat="1" ht="21.75" customHeight="1">
      <c r="A455" s="37"/>
      <c r="B455" s="187"/>
      <c r="C455" s="188" t="s">
        <v>444</v>
      </c>
      <c r="D455" s="188" t="s">
        <v>139</v>
      </c>
      <c r="E455" s="189" t="s">
        <v>445</v>
      </c>
      <c r="F455" s="190" t="s">
        <v>446</v>
      </c>
      <c r="G455" s="191" t="s">
        <v>407</v>
      </c>
      <c r="H455" s="192">
        <v>2</v>
      </c>
      <c r="I455" s="193"/>
      <c r="J455" s="192">
        <f>ROUND(I455*H455,2)</f>
        <v>0</v>
      </c>
      <c r="K455" s="190" t="s">
        <v>143</v>
      </c>
      <c r="L455" s="38"/>
      <c r="M455" s="194" t="s">
        <v>1</v>
      </c>
      <c r="N455" s="195" t="s">
        <v>43</v>
      </c>
      <c r="O455" s="76"/>
      <c r="P455" s="196">
        <f>O455*H455</f>
        <v>0</v>
      </c>
      <c r="Q455" s="196">
        <v>0.112405</v>
      </c>
      <c r="R455" s="196">
        <f>Q455*H455</f>
        <v>0.22481</v>
      </c>
      <c r="S455" s="196">
        <v>0</v>
      </c>
      <c r="T455" s="197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198" t="s">
        <v>144</v>
      </c>
      <c r="AT455" s="198" t="s">
        <v>139</v>
      </c>
      <c r="AU455" s="198" t="s">
        <v>157</v>
      </c>
      <c r="AY455" s="18" t="s">
        <v>136</v>
      </c>
      <c r="BE455" s="199">
        <f>IF(N455="základní",J455,0)</f>
        <v>0</v>
      </c>
      <c r="BF455" s="199">
        <f>IF(N455="snížená",J455,0)</f>
        <v>0</v>
      </c>
      <c r="BG455" s="199">
        <f>IF(N455="zákl. přenesená",J455,0)</f>
        <v>0</v>
      </c>
      <c r="BH455" s="199">
        <f>IF(N455="sníž. přenesená",J455,0)</f>
        <v>0</v>
      </c>
      <c r="BI455" s="199">
        <f>IF(N455="nulová",J455,0)</f>
        <v>0</v>
      </c>
      <c r="BJ455" s="18" t="s">
        <v>86</v>
      </c>
      <c r="BK455" s="199">
        <f>ROUND(I455*H455,2)</f>
        <v>0</v>
      </c>
      <c r="BL455" s="18" t="s">
        <v>144</v>
      </c>
      <c r="BM455" s="198" t="s">
        <v>447</v>
      </c>
    </row>
    <row r="456" spans="1:47" s="2" customFormat="1" ht="12">
      <c r="A456" s="37"/>
      <c r="B456" s="38"/>
      <c r="C456" s="37"/>
      <c r="D456" s="200" t="s">
        <v>146</v>
      </c>
      <c r="E456" s="37"/>
      <c r="F456" s="201" t="s">
        <v>448</v>
      </c>
      <c r="G456" s="37"/>
      <c r="H456" s="37"/>
      <c r="I456" s="123"/>
      <c r="J456" s="37"/>
      <c r="K456" s="37"/>
      <c r="L456" s="38"/>
      <c r="M456" s="202"/>
      <c r="N456" s="203"/>
      <c r="O456" s="76"/>
      <c r="P456" s="76"/>
      <c r="Q456" s="76"/>
      <c r="R456" s="76"/>
      <c r="S456" s="76"/>
      <c r="T456" s="7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18" t="s">
        <v>146</v>
      </c>
      <c r="AU456" s="18" t="s">
        <v>157</v>
      </c>
    </row>
    <row r="457" spans="1:51" s="14" customFormat="1" ht="12">
      <c r="A457" s="14"/>
      <c r="B457" s="211"/>
      <c r="C457" s="14"/>
      <c r="D457" s="200" t="s">
        <v>148</v>
      </c>
      <c r="E457" s="212" t="s">
        <v>1</v>
      </c>
      <c r="F457" s="213" t="s">
        <v>449</v>
      </c>
      <c r="G457" s="14"/>
      <c r="H457" s="214">
        <v>2</v>
      </c>
      <c r="I457" s="215"/>
      <c r="J457" s="14"/>
      <c r="K457" s="14"/>
      <c r="L457" s="211"/>
      <c r="M457" s="216"/>
      <c r="N457" s="217"/>
      <c r="O457" s="217"/>
      <c r="P457" s="217"/>
      <c r="Q457" s="217"/>
      <c r="R457" s="217"/>
      <c r="S457" s="217"/>
      <c r="T457" s="21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12" t="s">
        <v>148</v>
      </c>
      <c r="AU457" s="212" t="s">
        <v>157</v>
      </c>
      <c r="AV457" s="14" t="s">
        <v>88</v>
      </c>
      <c r="AW457" s="14" t="s">
        <v>32</v>
      </c>
      <c r="AX457" s="14" t="s">
        <v>78</v>
      </c>
      <c r="AY457" s="212" t="s">
        <v>136</v>
      </c>
    </row>
    <row r="458" spans="1:51" s="15" customFormat="1" ht="12">
      <c r="A458" s="15"/>
      <c r="B458" s="219"/>
      <c r="C458" s="15"/>
      <c r="D458" s="200" t="s">
        <v>148</v>
      </c>
      <c r="E458" s="220" t="s">
        <v>1</v>
      </c>
      <c r="F458" s="221" t="s">
        <v>151</v>
      </c>
      <c r="G458" s="15"/>
      <c r="H458" s="222">
        <v>2</v>
      </c>
      <c r="I458" s="223"/>
      <c r="J458" s="15"/>
      <c r="K458" s="15"/>
      <c r="L458" s="219"/>
      <c r="M458" s="224"/>
      <c r="N458" s="225"/>
      <c r="O458" s="225"/>
      <c r="P458" s="225"/>
      <c r="Q458" s="225"/>
      <c r="R458" s="225"/>
      <c r="S458" s="225"/>
      <c r="T458" s="226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20" t="s">
        <v>148</v>
      </c>
      <c r="AU458" s="220" t="s">
        <v>157</v>
      </c>
      <c r="AV458" s="15" t="s">
        <v>144</v>
      </c>
      <c r="AW458" s="15" t="s">
        <v>32</v>
      </c>
      <c r="AX458" s="15" t="s">
        <v>86</v>
      </c>
      <c r="AY458" s="220" t="s">
        <v>136</v>
      </c>
    </row>
    <row r="459" spans="1:65" s="2" customFormat="1" ht="16.5" customHeight="1">
      <c r="A459" s="37"/>
      <c r="B459" s="187"/>
      <c r="C459" s="227" t="s">
        <v>370</v>
      </c>
      <c r="D459" s="227" t="s">
        <v>259</v>
      </c>
      <c r="E459" s="228" t="s">
        <v>450</v>
      </c>
      <c r="F459" s="229" t="s">
        <v>451</v>
      </c>
      <c r="G459" s="230" t="s">
        <v>407</v>
      </c>
      <c r="H459" s="231">
        <v>2</v>
      </c>
      <c r="I459" s="232"/>
      <c r="J459" s="231">
        <f>ROUND(I459*H459,2)</f>
        <v>0</v>
      </c>
      <c r="K459" s="229" t="s">
        <v>143</v>
      </c>
      <c r="L459" s="233"/>
      <c r="M459" s="234" t="s">
        <v>1</v>
      </c>
      <c r="N459" s="235" t="s">
        <v>43</v>
      </c>
      <c r="O459" s="76"/>
      <c r="P459" s="196">
        <f>O459*H459</f>
        <v>0</v>
      </c>
      <c r="Q459" s="196">
        <v>0.0061</v>
      </c>
      <c r="R459" s="196">
        <f>Q459*H459</f>
        <v>0.0122</v>
      </c>
      <c r="S459" s="196">
        <v>0</v>
      </c>
      <c r="T459" s="197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198" t="s">
        <v>195</v>
      </c>
      <c r="AT459" s="198" t="s">
        <v>259</v>
      </c>
      <c r="AU459" s="198" t="s">
        <v>157</v>
      </c>
      <c r="AY459" s="18" t="s">
        <v>136</v>
      </c>
      <c r="BE459" s="199">
        <f>IF(N459="základní",J459,0)</f>
        <v>0</v>
      </c>
      <c r="BF459" s="199">
        <f>IF(N459="snížená",J459,0)</f>
        <v>0</v>
      </c>
      <c r="BG459" s="199">
        <f>IF(N459="zákl. přenesená",J459,0)</f>
        <v>0</v>
      </c>
      <c r="BH459" s="199">
        <f>IF(N459="sníž. přenesená",J459,0)</f>
        <v>0</v>
      </c>
      <c r="BI459" s="199">
        <f>IF(N459="nulová",J459,0)</f>
        <v>0</v>
      </c>
      <c r="BJ459" s="18" t="s">
        <v>86</v>
      </c>
      <c r="BK459" s="199">
        <f>ROUND(I459*H459,2)</f>
        <v>0</v>
      </c>
      <c r="BL459" s="18" t="s">
        <v>144</v>
      </c>
      <c r="BM459" s="198" t="s">
        <v>452</v>
      </c>
    </row>
    <row r="460" spans="1:47" s="2" customFormat="1" ht="12">
      <c r="A460" s="37"/>
      <c r="B460" s="38"/>
      <c r="C460" s="37"/>
      <c r="D460" s="200" t="s">
        <v>146</v>
      </c>
      <c r="E460" s="37"/>
      <c r="F460" s="201" t="s">
        <v>451</v>
      </c>
      <c r="G460" s="37"/>
      <c r="H460" s="37"/>
      <c r="I460" s="123"/>
      <c r="J460" s="37"/>
      <c r="K460" s="37"/>
      <c r="L460" s="38"/>
      <c r="M460" s="202"/>
      <c r="N460" s="203"/>
      <c r="O460" s="76"/>
      <c r="P460" s="76"/>
      <c r="Q460" s="76"/>
      <c r="R460" s="76"/>
      <c r="S460" s="76"/>
      <c r="T460" s="7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18" t="s">
        <v>146</v>
      </c>
      <c r="AU460" s="18" t="s">
        <v>157</v>
      </c>
    </row>
    <row r="461" spans="1:51" s="14" customFormat="1" ht="12">
      <c r="A461" s="14"/>
      <c r="B461" s="211"/>
      <c r="C461" s="14"/>
      <c r="D461" s="200" t="s">
        <v>148</v>
      </c>
      <c r="E461" s="212" t="s">
        <v>1</v>
      </c>
      <c r="F461" s="213" t="s">
        <v>449</v>
      </c>
      <c r="G461" s="14"/>
      <c r="H461" s="214">
        <v>2</v>
      </c>
      <c r="I461" s="215"/>
      <c r="J461" s="14"/>
      <c r="K461" s="14"/>
      <c r="L461" s="211"/>
      <c r="M461" s="216"/>
      <c r="N461" s="217"/>
      <c r="O461" s="217"/>
      <c r="P461" s="217"/>
      <c r="Q461" s="217"/>
      <c r="R461" s="217"/>
      <c r="S461" s="217"/>
      <c r="T461" s="218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12" t="s">
        <v>148</v>
      </c>
      <c r="AU461" s="212" t="s">
        <v>157</v>
      </c>
      <c r="AV461" s="14" t="s">
        <v>88</v>
      </c>
      <c r="AW461" s="14" t="s">
        <v>32</v>
      </c>
      <c r="AX461" s="14" t="s">
        <v>78</v>
      </c>
      <c r="AY461" s="212" t="s">
        <v>136</v>
      </c>
    </row>
    <row r="462" spans="1:51" s="15" customFormat="1" ht="12">
      <c r="A462" s="15"/>
      <c r="B462" s="219"/>
      <c r="C462" s="15"/>
      <c r="D462" s="200" t="s">
        <v>148</v>
      </c>
      <c r="E462" s="220" t="s">
        <v>1</v>
      </c>
      <c r="F462" s="221" t="s">
        <v>151</v>
      </c>
      <c r="G462" s="15"/>
      <c r="H462" s="222">
        <v>2</v>
      </c>
      <c r="I462" s="223"/>
      <c r="J462" s="15"/>
      <c r="K462" s="15"/>
      <c r="L462" s="219"/>
      <c r="M462" s="224"/>
      <c r="N462" s="225"/>
      <c r="O462" s="225"/>
      <c r="P462" s="225"/>
      <c r="Q462" s="225"/>
      <c r="R462" s="225"/>
      <c r="S462" s="225"/>
      <c r="T462" s="226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20" t="s">
        <v>148</v>
      </c>
      <c r="AU462" s="220" t="s">
        <v>157</v>
      </c>
      <c r="AV462" s="15" t="s">
        <v>144</v>
      </c>
      <c r="AW462" s="15" t="s">
        <v>32</v>
      </c>
      <c r="AX462" s="15" t="s">
        <v>86</v>
      </c>
      <c r="AY462" s="220" t="s">
        <v>136</v>
      </c>
    </row>
    <row r="463" spans="1:65" s="2" customFormat="1" ht="21.75" customHeight="1">
      <c r="A463" s="37"/>
      <c r="B463" s="187"/>
      <c r="C463" s="188" t="s">
        <v>453</v>
      </c>
      <c r="D463" s="188" t="s">
        <v>139</v>
      </c>
      <c r="E463" s="189" t="s">
        <v>454</v>
      </c>
      <c r="F463" s="190" t="s">
        <v>455</v>
      </c>
      <c r="G463" s="191" t="s">
        <v>407</v>
      </c>
      <c r="H463" s="192">
        <v>3</v>
      </c>
      <c r="I463" s="193"/>
      <c r="J463" s="192">
        <f>ROUND(I463*H463,2)</f>
        <v>0</v>
      </c>
      <c r="K463" s="190" t="s">
        <v>143</v>
      </c>
      <c r="L463" s="38"/>
      <c r="M463" s="194" t="s">
        <v>1</v>
      </c>
      <c r="N463" s="195" t="s">
        <v>43</v>
      </c>
      <c r="O463" s="76"/>
      <c r="P463" s="196">
        <f>O463*H463</f>
        <v>0</v>
      </c>
      <c r="Q463" s="196">
        <v>0.0007</v>
      </c>
      <c r="R463" s="196">
        <f>Q463*H463</f>
        <v>0.0021</v>
      </c>
      <c r="S463" s="196">
        <v>0</v>
      </c>
      <c r="T463" s="197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198" t="s">
        <v>144</v>
      </c>
      <c r="AT463" s="198" t="s">
        <v>139</v>
      </c>
      <c r="AU463" s="198" t="s">
        <v>157</v>
      </c>
      <c r="AY463" s="18" t="s">
        <v>136</v>
      </c>
      <c r="BE463" s="199">
        <f>IF(N463="základní",J463,0)</f>
        <v>0</v>
      </c>
      <c r="BF463" s="199">
        <f>IF(N463="snížená",J463,0)</f>
        <v>0</v>
      </c>
      <c r="BG463" s="199">
        <f>IF(N463="zákl. přenesená",J463,0)</f>
        <v>0</v>
      </c>
      <c r="BH463" s="199">
        <f>IF(N463="sníž. přenesená",J463,0)</f>
        <v>0</v>
      </c>
      <c r="BI463" s="199">
        <f>IF(N463="nulová",J463,0)</f>
        <v>0</v>
      </c>
      <c r="BJ463" s="18" t="s">
        <v>86</v>
      </c>
      <c r="BK463" s="199">
        <f>ROUND(I463*H463,2)</f>
        <v>0</v>
      </c>
      <c r="BL463" s="18" t="s">
        <v>144</v>
      </c>
      <c r="BM463" s="198" t="s">
        <v>456</v>
      </c>
    </row>
    <row r="464" spans="1:47" s="2" customFormat="1" ht="12">
      <c r="A464" s="37"/>
      <c r="B464" s="38"/>
      <c r="C464" s="37"/>
      <c r="D464" s="200" t="s">
        <v>146</v>
      </c>
      <c r="E464" s="37"/>
      <c r="F464" s="201" t="s">
        <v>457</v>
      </c>
      <c r="G464" s="37"/>
      <c r="H464" s="37"/>
      <c r="I464" s="123"/>
      <c r="J464" s="37"/>
      <c r="K464" s="37"/>
      <c r="L464" s="38"/>
      <c r="M464" s="202"/>
      <c r="N464" s="203"/>
      <c r="O464" s="76"/>
      <c r="P464" s="76"/>
      <c r="Q464" s="76"/>
      <c r="R464" s="76"/>
      <c r="S464" s="76"/>
      <c r="T464" s="7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8" t="s">
        <v>146</v>
      </c>
      <c r="AU464" s="18" t="s">
        <v>157</v>
      </c>
    </row>
    <row r="465" spans="1:51" s="14" customFormat="1" ht="12">
      <c r="A465" s="14"/>
      <c r="B465" s="211"/>
      <c r="C465" s="14"/>
      <c r="D465" s="200" t="s">
        <v>148</v>
      </c>
      <c r="E465" s="212" t="s">
        <v>1</v>
      </c>
      <c r="F465" s="213" t="s">
        <v>458</v>
      </c>
      <c r="G465" s="14"/>
      <c r="H465" s="214">
        <v>3</v>
      </c>
      <c r="I465" s="215"/>
      <c r="J465" s="14"/>
      <c r="K465" s="14"/>
      <c r="L465" s="211"/>
      <c r="M465" s="216"/>
      <c r="N465" s="217"/>
      <c r="O465" s="217"/>
      <c r="P465" s="217"/>
      <c r="Q465" s="217"/>
      <c r="R465" s="217"/>
      <c r="S465" s="217"/>
      <c r="T465" s="218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12" t="s">
        <v>148</v>
      </c>
      <c r="AU465" s="212" t="s">
        <v>157</v>
      </c>
      <c r="AV465" s="14" t="s">
        <v>88</v>
      </c>
      <c r="AW465" s="14" t="s">
        <v>32</v>
      </c>
      <c r="AX465" s="14" t="s">
        <v>78</v>
      </c>
      <c r="AY465" s="212" t="s">
        <v>136</v>
      </c>
    </row>
    <row r="466" spans="1:51" s="15" customFormat="1" ht="12">
      <c r="A466" s="15"/>
      <c r="B466" s="219"/>
      <c r="C466" s="15"/>
      <c r="D466" s="200" t="s">
        <v>148</v>
      </c>
      <c r="E466" s="220" t="s">
        <v>1</v>
      </c>
      <c r="F466" s="221" t="s">
        <v>151</v>
      </c>
      <c r="G466" s="15"/>
      <c r="H466" s="222">
        <v>3</v>
      </c>
      <c r="I466" s="223"/>
      <c r="J466" s="15"/>
      <c r="K466" s="15"/>
      <c r="L466" s="219"/>
      <c r="M466" s="224"/>
      <c r="N466" s="225"/>
      <c r="O466" s="225"/>
      <c r="P466" s="225"/>
      <c r="Q466" s="225"/>
      <c r="R466" s="225"/>
      <c r="S466" s="225"/>
      <c r="T466" s="226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20" t="s">
        <v>148</v>
      </c>
      <c r="AU466" s="220" t="s">
        <v>157</v>
      </c>
      <c r="AV466" s="15" t="s">
        <v>144</v>
      </c>
      <c r="AW466" s="15" t="s">
        <v>32</v>
      </c>
      <c r="AX466" s="15" t="s">
        <v>86</v>
      </c>
      <c r="AY466" s="220" t="s">
        <v>136</v>
      </c>
    </row>
    <row r="467" spans="1:65" s="2" customFormat="1" ht="21.75" customHeight="1">
      <c r="A467" s="37"/>
      <c r="B467" s="187"/>
      <c r="C467" s="227" t="s">
        <v>459</v>
      </c>
      <c r="D467" s="227" t="s">
        <v>259</v>
      </c>
      <c r="E467" s="228" t="s">
        <v>460</v>
      </c>
      <c r="F467" s="229" t="s">
        <v>461</v>
      </c>
      <c r="G467" s="230" t="s">
        <v>407</v>
      </c>
      <c r="H467" s="231">
        <v>1</v>
      </c>
      <c r="I467" s="232"/>
      <c r="J467" s="231">
        <f>ROUND(I467*H467,2)</f>
        <v>0</v>
      </c>
      <c r="K467" s="229" t="s">
        <v>1</v>
      </c>
      <c r="L467" s="233"/>
      <c r="M467" s="234" t="s">
        <v>1</v>
      </c>
      <c r="N467" s="235" t="s">
        <v>43</v>
      </c>
      <c r="O467" s="76"/>
      <c r="P467" s="196">
        <f>O467*H467</f>
        <v>0</v>
      </c>
      <c r="Q467" s="196">
        <v>0.0077</v>
      </c>
      <c r="R467" s="196">
        <f>Q467*H467</f>
        <v>0.0077</v>
      </c>
      <c r="S467" s="196">
        <v>0</v>
      </c>
      <c r="T467" s="197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198" t="s">
        <v>195</v>
      </c>
      <c r="AT467" s="198" t="s">
        <v>259</v>
      </c>
      <c r="AU467" s="198" t="s">
        <v>157</v>
      </c>
      <c r="AY467" s="18" t="s">
        <v>136</v>
      </c>
      <c r="BE467" s="199">
        <f>IF(N467="základní",J467,0)</f>
        <v>0</v>
      </c>
      <c r="BF467" s="199">
        <f>IF(N467="snížená",J467,0)</f>
        <v>0</v>
      </c>
      <c r="BG467" s="199">
        <f>IF(N467="zákl. přenesená",J467,0)</f>
        <v>0</v>
      </c>
      <c r="BH467" s="199">
        <f>IF(N467="sníž. přenesená",J467,0)</f>
        <v>0</v>
      </c>
      <c r="BI467" s="199">
        <f>IF(N467="nulová",J467,0)</f>
        <v>0</v>
      </c>
      <c r="BJ467" s="18" t="s">
        <v>86</v>
      </c>
      <c r="BK467" s="199">
        <f>ROUND(I467*H467,2)</f>
        <v>0</v>
      </c>
      <c r="BL467" s="18" t="s">
        <v>144</v>
      </c>
      <c r="BM467" s="198" t="s">
        <v>462</v>
      </c>
    </row>
    <row r="468" spans="1:47" s="2" customFormat="1" ht="12">
      <c r="A468" s="37"/>
      <c r="B468" s="38"/>
      <c r="C468" s="37"/>
      <c r="D468" s="200" t="s">
        <v>146</v>
      </c>
      <c r="E468" s="37"/>
      <c r="F468" s="201" t="s">
        <v>461</v>
      </c>
      <c r="G468" s="37"/>
      <c r="H468" s="37"/>
      <c r="I468" s="123"/>
      <c r="J468" s="37"/>
      <c r="K468" s="37"/>
      <c r="L468" s="38"/>
      <c r="M468" s="202"/>
      <c r="N468" s="203"/>
      <c r="O468" s="76"/>
      <c r="P468" s="76"/>
      <c r="Q468" s="76"/>
      <c r="R468" s="76"/>
      <c r="S468" s="76"/>
      <c r="T468" s="7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18" t="s">
        <v>146</v>
      </c>
      <c r="AU468" s="18" t="s">
        <v>157</v>
      </c>
    </row>
    <row r="469" spans="1:51" s="13" customFormat="1" ht="12">
      <c r="A469" s="13"/>
      <c r="B469" s="204"/>
      <c r="C469" s="13"/>
      <c r="D469" s="200" t="s">
        <v>148</v>
      </c>
      <c r="E469" s="205" t="s">
        <v>1</v>
      </c>
      <c r="F469" s="206" t="s">
        <v>461</v>
      </c>
      <c r="G469" s="13"/>
      <c r="H469" s="205" t="s">
        <v>1</v>
      </c>
      <c r="I469" s="207"/>
      <c r="J469" s="13"/>
      <c r="K469" s="13"/>
      <c r="L469" s="204"/>
      <c r="M469" s="208"/>
      <c r="N469" s="209"/>
      <c r="O469" s="209"/>
      <c r="P469" s="209"/>
      <c r="Q469" s="209"/>
      <c r="R469" s="209"/>
      <c r="S469" s="209"/>
      <c r="T469" s="21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05" t="s">
        <v>148</v>
      </c>
      <c r="AU469" s="205" t="s">
        <v>157</v>
      </c>
      <c r="AV469" s="13" t="s">
        <v>86</v>
      </c>
      <c r="AW469" s="13" t="s">
        <v>32</v>
      </c>
      <c r="AX469" s="13" t="s">
        <v>78</v>
      </c>
      <c r="AY469" s="205" t="s">
        <v>136</v>
      </c>
    </row>
    <row r="470" spans="1:51" s="14" customFormat="1" ht="12">
      <c r="A470" s="14"/>
      <c r="B470" s="211"/>
      <c r="C470" s="14"/>
      <c r="D470" s="200" t="s">
        <v>148</v>
      </c>
      <c r="E470" s="212" t="s">
        <v>1</v>
      </c>
      <c r="F470" s="213" t="s">
        <v>86</v>
      </c>
      <c r="G470" s="14"/>
      <c r="H470" s="214">
        <v>1</v>
      </c>
      <c r="I470" s="215"/>
      <c r="J470" s="14"/>
      <c r="K470" s="14"/>
      <c r="L470" s="211"/>
      <c r="M470" s="216"/>
      <c r="N470" s="217"/>
      <c r="O470" s="217"/>
      <c r="P470" s="217"/>
      <c r="Q470" s="217"/>
      <c r="R470" s="217"/>
      <c r="S470" s="217"/>
      <c r="T470" s="21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12" t="s">
        <v>148</v>
      </c>
      <c r="AU470" s="212" t="s">
        <v>157</v>
      </c>
      <c r="AV470" s="14" t="s">
        <v>88</v>
      </c>
      <c r="AW470" s="14" t="s">
        <v>32</v>
      </c>
      <c r="AX470" s="14" t="s">
        <v>78</v>
      </c>
      <c r="AY470" s="212" t="s">
        <v>136</v>
      </c>
    </row>
    <row r="471" spans="1:51" s="15" customFormat="1" ht="12">
      <c r="A471" s="15"/>
      <c r="B471" s="219"/>
      <c r="C471" s="15"/>
      <c r="D471" s="200" t="s">
        <v>148</v>
      </c>
      <c r="E471" s="220" t="s">
        <v>1</v>
      </c>
      <c r="F471" s="221" t="s">
        <v>151</v>
      </c>
      <c r="G471" s="15"/>
      <c r="H471" s="222">
        <v>1</v>
      </c>
      <c r="I471" s="223"/>
      <c r="J471" s="15"/>
      <c r="K471" s="15"/>
      <c r="L471" s="219"/>
      <c r="M471" s="224"/>
      <c r="N471" s="225"/>
      <c r="O471" s="225"/>
      <c r="P471" s="225"/>
      <c r="Q471" s="225"/>
      <c r="R471" s="225"/>
      <c r="S471" s="225"/>
      <c r="T471" s="226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20" t="s">
        <v>148</v>
      </c>
      <c r="AU471" s="220" t="s">
        <v>157</v>
      </c>
      <c r="AV471" s="15" t="s">
        <v>144</v>
      </c>
      <c r="AW471" s="15" t="s">
        <v>32</v>
      </c>
      <c r="AX471" s="15" t="s">
        <v>86</v>
      </c>
      <c r="AY471" s="220" t="s">
        <v>136</v>
      </c>
    </row>
    <row r="472" spans="1:65" s="2" customFormat="1" ht="21.75" customHeight="1">
      <c r="A472" s="37"/>
      <c r="B472" s="187"/>
      <c r="C472" s="227" t="s">
        <v>463</v>
      </c>
      <c r="D472" s="227" t="s">
        <v>259</v>
      </c>
      <c r="E472" s="228" t="s">
        <v>464</v>
      </c>
      <c r="F472" s="229" t="s">
        <v>465</v>
      </c>
      <c r="G472" s="230" t="s">
        <v>407</v>
      </c>
      <c r="H472" s="231">
        <v>1</v>
      </c>
      <c r="I472" s="232"/>
      <c r="J472" s="231">
        <f>ROUND(I472*H472,2)</f>
        <v>0</v>
      </c>
      <c r="K472" s="229" t="s">
        <v>1</v>
      </c>
      <c r="L472" s="233"/>
      <c r="M472" s="234" t="s">
        <v>1</v>
      </c>
      <c r="N472" s="235" t="s">
        <v>43</v>
      </c>
      <c r="O472" s="76"/>
      <c r="P472" s="196">
        <f>O472*H472</f>
        <v>0</v>
      </c>
      <c r="Q472" s="196">
        <v>0.0077</v>
      </c>
      <c r="R472" s="196">
        <f>Q472*H472</f>
        <v>0.0077</v>
      </c>
      <c r="S472" s="196">
        <v>0</v>
      </c>
      <c r="T472" s="197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198" t="s">
        <v>195</v>
      </c>
      <c r="AT472" s="198" t="s">
        <v>259</v>
      </c>
      <c r="AU472" s="198" t="s">
        <v>157</v>
      </c>
      <c r="AY472" s="18" t="s">
        <v>136</v>
      </c>
      <c r="BE472" s="199">
        <f>IF(N472="základní",J472,0)</f>
        <v>0</v>
      </c>
      <c r="BF472" s="199">
        <f>IF(N472="snížená",J472,0)</f>
        <v>0</v>
      </c>
      <c r="BG472" s="199">
        <f>IF(N472="zákl. přenesená",J472,0)</f>
        <v>0</v>
      </c>
      <c r="BH472" s="199">
        <f>IF(N472="sníž. přenesená",J472,0)</f>
        <v>0</v>
      </c>
      <c r="BI472" s="199">
        <f>IF(N472="nulová",J472,0)</f>
        <v>0</v>
      </c>
      <c r="BJ472" s="18" t="s">
        <v>86</v>
      </c>
      <c r="BK472" s="199">
        <f>ROUND(I472*H472,2)</f>
        <v>0</v>
      </c>
      <c r="BL472" s="18" t="s">
        <v>144</v>
      </c>
      <c r="BM472" s="198" t="s">
        <v>466</v>
      </c>
    </row>
    <row r="473" spans="1:47" s="2" customFormat="1" ht="12">
      <c r="A473" s="37"/>
      <c r="B473" s="38"/>
      <c r="C473" s="37"/>
      <c r="D473" s="200" t="s">
        <v>146</v>
      </c>
      <c r="E473" s="37"/>
      <c r="F473" s="201" t="s">
        <v>465</v>
      </c>
      <c r="G473" s="37"/>
      <c r="H473" s="37"/>
      <c r="I473" s="123"/>
      <c r="J473" s="37"/>
      <c r="K473" s="37"/>
      <c r="L473" s="38"/>
      <c r="M473" s="202"/>
      <c r="N473" s="203"/>
      <c r="O473" s="76"/>
      <c r="P473" s="76"/>
      <c r="Q473" s="76"/>
      <c r="R473" s="76"/>
      <c r="S473" s="76"/>
      <c r="T473" s="7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18" t="s">
        <v>146</v>
      </c>
      <c r="AU473" s="18" t="s">
        <v>157</v>
      </c>
    </row>
    <row r="474" spans="1:51" s="13" customFormat="1" ht="12">
      <c r="A474" s="13"/>
      <c r="B474" s="204"/>
      <c r="C474" s="13"/>
      <c r="D474" s="200" t="s">
        <v>148</v>
      </c>
      <c r="E474" s="205" t="s">
        <v>1</v>
      </c>
      <c r="F474" s="206" t="s">
        <v>465</v>
      </c>
      <c r="G474" s="13"/>
      <c r="H474" s="205" t="s">
        <v>1</v>
      </c>
      <c r="I474" s="207"/>
      <c r="J474" s="13"/>
      <c r="K474" s="13"/>
      <c r="L474" s="204"/>
      <c r="M474" s="208"/>
      <c r="N474" s="209"/>
      <c r="O474" s="209"/>
      <c r="P474" s="209"/>
      <c r="Q474" s="209"/>
      <c r="R474" s="209"/>
      <c r="S474" s="209"/>
      <c r="T474" s="210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05" t="s">
        <v>148</v>
      </c>
      <c r="AU474" s="205" t="s">
        <v>157</v>
      </c>
      <c r="AV474" s="13" t="s">
        <v>86</v>
      </c>
      <c r="AW474" s="13" t="s">
        <v>32</v>
      </c>
      <c r="AX474" s="13" t="s">
        <v>78</v>
      </c>
      <c r="AY474" s="205" t="s">
        <v>136</v>
      </c>
    </row>
    <row r="475" spans="1:51" s="14" customFormat="1" ht="12">
      <c r="A475" s="14"/>
      <c r="B475" s="211"/>
      <c r="C475" s="14"/>
      <c r="D475" s="200" t="s">
        <v>148</v>
      </c>
      <c r="E475" s="212" t="s">
        <v>1</v>
      </c>
      <c r="F475" s="213" t="s">
        <v>86</v>
      </c>
      <c r="G475" s="14"/>
      <c r="H475" s="214">
        <v>1</v>
      </c>
      <c r="I475" s="215"/>
      <c r="J475" s="14"/>
      <c r="K475" s="14"/>
      <c r="L475" s="211"/>
      <c r="M475" s="216"/>
      <c r="N475" s="217"/>
      <c r="O475" s="217"/>
      <c r="P475" s="217"/>
      <c r="Q475" s="217"/>
      <c r="R475" s="217"/>
      <c r="S475" s="217"/>
      <c r="T475" s="21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12" t="s">
        <v>148</v>
      </c>
      <c r="AU475" s="212" t="s">
        <v>157</v>
      </c>
      <c r="AV475" s="14" t="s">
        <v>88</v>
      </c>
      <c r="AW475" s="14" t="s">
        <v>32</v>
      </c>
      <c r="AX475" s="14" t="s">
        <v>78</v>
      </c>
      <c r="AY475" s="212" t="s">
        <v>136</v>
      </c>
    </row>
    <row r="476" spans="1:51" s="15" customFormat="1" ht="12">
      <c r="A476" s="15"/>
      <c r="B476" s="219"/>
      <c r="C476" s="15"/>
      <c r="D476" s="200" t="s">
        <v>148</v>
      </c>
      <c r="E476" s="220" t="s">
        <v>1</v>
      </c>
      <c r="F476" s="221" t="s">
        <v>151</v>
      </c>
      <c r="G476" s="15"/>
      <c r="H476" s="222">
        <v>1</v>
      </c>
      <c r="I476" s="223"/>
      <c r="J476" s="15"/>
      <c r="K476" s="15"/>
      <c r="L476" s="219"/>
      <c r="M476" s="224"/>
      <c r="N476" s="225"/>
      <c r="O476" s="225"/>
      <c r="P476" s="225"/>
      <c r="Q476" s="225"/>
      <c r="R476" s="225"/>
      <c r="S476" s="225"/>
      <c r="T476" s="226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20" t="s">
        <v>148</v>
      </c>
      <c r="AU476" s="220" t="s">
        <v>157</v>
      </c>
      <c r="AV476" s="15" t="s">
        <v>144</v>
      </c>
      <c r="AW476" s="15" t="s">
        <v>32</v>
      </c>
      <c r="AX476" s="15" t="s">
        <v>86</v>
      </c>
      <c r="AY476" s="220" t="s">
        <v>136</v>
      </c>
    </row>
    <row r="477" spans="1:65" s="2" customFormat="1" ht="16.5" customHeight="1">
      <c r="A477" s="37"/>
      <c r="B477" s="187"/>
      <c r="C477" s="227" t="s">
        <v>467</v>
      </c>
      <c r="D477" s="227" t="s">
        <v>259</v>
      </c>
      <c r="E477" s="228" t="s">
        <v>468</v>
      </c>
      <c r="F477" s="229" t="s">
        <v>469</v>
      </c>
      <c r="G477" s="230" t="s">
        <v>407</v>
      </c>
      <c r="H477" s="231">
        <v>1</v>
      </c>
      <c r="I477" s="232"/>
      <c r="J477" s="231">
        <f>ROUND(I477*H477,2)</f>
        <v>0</v>
      </c>
      <c r="K477" s="229" t="s">
        <v>143</v>
      </c>
      <c r="L477" s="233"/>
      <c r="M477" s="234" t="s">
        <v>1</v>
      </c>
      <c r="N477" s="235" t="s">
        <v>43</v>
      </c>
      <c r="O477" s="76"/>
      <c r="P477" s="196">
        <f>O477*H477</f>
        <v>0</v>
      </c>
      <c r="Q477" s="196">
        <v>0.009</v>
      </c>
      <c r="R477" s="196">
        <f>Q477*H477</f>
        <v>0.009</v>
      </c>
      <c r="S477" s="196">
        <v>0</v>
      </c>
      <c r="T477" s="197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198" t="s">
        <v>195</v>
      </c>
      <c r="AT477" s="198" t="s">
        <v>259</v>
      </c>
      <c r="AU477" s="198" t="s">
        <v>157</v>
      </c>
      <c r="AY477" s="18" t="s">
        <v>136</v>
      </c>
      <c r="BE477" s="199">
        <f>IF(N477="základní",J477,0)</f>
        <v>0</v>
      </c>
      <c r="BF477" s="199">
        <f>IF(N477="snížená",J477,0)</f>
        <v>0</v>
      </c>
      <c r="BG477" s="199">
        <f>IF(N477="zákl. přenesená",J477,0)</f>
        <v>0</v>
      </c>
      <c r="BH477" s="199">
        <f>IF(N477="sníž. přenesená",J477,0)</f>
        <v>0</v>
      </c>
      <c r="BI477" s="199">
        <f>IF(N477="nulová",J477,0)</f>
        <v>0</v>
      </c>
      <c r="BJ477" s="18" t="s">
        <v>86</v>
      </c>
      <c r="BK477" s="199">
        <f>ROUND(I477*H477,2)</f>
        <v>0</v>
      </c>
      <c r="BL477" s="18" t="s">
        <v>144</v>
      </c>
      <c r="BM477" s="198" t="s">
        <v>470</v>
      </c>
    </row>
    <row r="478" spans="1:47" s="2" customFormat="1" ht="12">
      <c r="A478" s="37"/>
      <c r="B478" s="38"/>
      <c r="C478" s="37"/>
      <c r="D478" s="200" t="s">
        <v>146</v>
      </c>
      <c r="E478" s="37"/>
      <c r="F478" s="201" t="s">
        <v>469</v>
      </c>
      <c r="G478" s="37"/>
      <c r="H478" s="37"/>
      <c r="I478" s="123"/>
      <c r="J478" s="37"/>
      <c r="K478" s="37"/>
      <c r="L478" s="38"/>
      <c r="M478" s="202"/>
      <c r="N478" s="203"/>
      <c r="O478" s="76"/>
      <c r="P478" s="76"/>
      <c r="Q478" s="76"/>
      <c r="R478" s="76"/>
      <c r="S478" s="76"/>
      <c r="T478" s="7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18" t="s">
        <v>146</v>
      </c>
      <c r="AU478" s="18" t="s">
        <v>157</v>
      </c>
    </row>
    <row r="479" spans="1:51" s="13" customFormat="1" ht="12">
      <c r="A479" s="13"/>
      <c r="B479" s="204"/>
      <c r="C479" s="13"/>
      <c r="D479" s="200" t="s">
        <v>148</v>
      </c>
      <c r="E479" s="205" t="s">
        <v>1</v>
      </c>
      <c r="F479" s="206" t="s">
        <v>471</v>
      </c>
      <c r="G479" s="13"/>
      <c r="H479" s="205" t="s">
        <v>1</v>
      </c>
      <c r="I479" s="207"/>
      <c r="J479" s="13"/>
      <c r="K479" s="13"/>
      <c r="L479" s="204"/>
      <c r="M479" s="208"/>
      <c r="N479" s="209"/>
      <c r="O479" s="209"/>
      <c r="P479" s="209"/>
      <c r="Q479" s="209"/>
      <c r="R479" s="209"/>
      <c r="S479" s="209"/>
      <c r="T479" s="21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05" t="s">
        <v>148</v>
      </c>
      <c r="AU479" s="205" t="s">
        <v>157</v>
      </c>
      <c r="AV479" s="13" t="s">
        <v>86</v>
      </c>
      <c r="AW479" s="13" t="s">
        <v>32</v>
      </c>
      <c r="AX479" s="13" t="s">
        <v>78</v>
      </c>
      <c r="AY479" s="205" t="s">
        <v>136</v>
      </c>
    </row>
    <row r="480" spans="1:51" s="14" customFormat="1" ht="12">
      <c r="A480" s="14"/>
      <c r="B480" s="211"/>
      <c r="C480" s="14"/>
      <c r="D480" s="200" t="s">
        <v>148</v>
      </c>
      <c r="E480" s="212" t="s">
        <v>1</v>
      </c>
      <c r="F480" s="213" t="s">
        <v>86</v>
      </c>
      <c r="G480" s="14"/>
      <c r="H480" s="214">
        <v>1</v>
      </c>
      <c r="I480" s="215"/>
      <c r="J480" s="14"/>
      <c r="K480" s="14"/>
      <c r="L480" s="211"/>
      <c r="M480" s="216"/>
      <c r="N480" s="217"/>
      <c r="O480" s="217"/>
      <c r="P480" s="217"/>
      <c r="Q480" s="217"/>
      <c r="R480" s="217"/>
      <c r="S480" s="217"/>
      <c r="T480" s="218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12" t="s">
        <v>148</v>
      </c>
      <c r="AU480" s="212" t="s">
        <v>157</v>
      </c>
      <c r="AV480" s="14" t="s">
        <v>88</v>
      </c>
      <c r="AW480" s="14" t="s">
        <v>32</v>
      </c>
      <c r="AX480" s="14" t="s">
        <v>78</v>
      </c>
      <c r="AY480" s="212" t="s">
        <v>136</v>
      </c>
    </row>
    <row r="481" spans="1:51" s="15" customFormat="1" ht="12">
      <c r="A481" s="15"/>
      <c r="B481" s="219"/>
      <c r="C481" s="15"/>
      <c r="D481" s="200" t="s">
        <v>148</v>
      </c>
      <c r="E481" s="220" t="s">
        <v>1</v>
      </c>
      <c r="F481" s="221" t="s">
        <v>151</v>
      </c>
      <c r="G481" s="15"/>
      <c r="H481" s="222">
        <v>1</v>
      </c>
      <c r="I481" s="223"/>
      <c r="J481" s="15"/>
      <c r="K481" s="15"/>
      <c r="L481" s="219"/>
      <c r="M481" s="224"/>
      <c r="N481" s="225"/>
      <c r="O481" s="225"/>
      <c r="P481" s="225"/>
      <c r="Q481" s="225"/>
      <c r="R481" s="225"/>
      <c r="S481" s="225"/>
      <c r="T481" s="226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20" t="s">
        <v>148</v>
      </c>
      <c r="AU481" s="220" t="s">
        <v>157</v>
      </c>
      <c r="AV481" s="15" t="s">
        <v>144</v>
      </c>
      <c r="AW481" s="15" t="s">
        <v>32</v>
      </c>
      <c r="AX481" s="15" t="s">
        <v>86</v>
      </c>
      <c r="AY481" s="220" t="s">
        <v>136</v>
      </c>
    </row>
    <row r="482" spans="1:65" s="2" customFormat="1" ht="21.75" customHeight="1">
      <c r="A482" s="37"/>
      <c r="B482" s="187"/>
      <c r="C482" s="188" t="s">
        <v>472</v>
      </c>
      <c r="D482" s="188" t="s">
        <v>139</v>
      </c>
      <c r="E482" s="189" t="s">
        <v>473</v>
      </c>
      <c r="F482" s="190" t="s">
        <v>474</v>
      </c>
      <c r="G482" s="191" t="s">
        <v>160</v>
      </c>
      <c r="H482" s="192">
        <v>23.1</v>
      </c>
      <c r="I482" s="193"/>
      <c r="J482" s="192">
        <f>ROUND(I482*H482,2)</f>
        <v>0</v>
      </c>
      <c r="K482" s="190" t="s">
        <v>143</v>
      </c>
      <c r="L482" s="38"/>
      <c r="M482" s="194" t="s">
        <v>1</v>
      </c>
      <c r="N482" s="195" t="s">
        <v>43</v>
      </c>
      <c r="O482" s="76"/>
      <c r="P482" s="196">
        <f>O482*H482</f>
        <v>0</v>
      </c>
      <c r="Q482" s="196">
        <v>0.000384</v>
      </c>
      <c r="R482" s="196">
        <f>Q482*H482</f>
        <v>0.0088704</v>
      </c>
      <c r="S482" s="196">
        <v>0</v>
      </c>
      <c r="T482" s="197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198" t="s">
        <v>144</v>
      </c>
      <c r="AT482" s="198" t="s">
        <v>139</v>
      </c>
      <c r="AU482" s="198" t="s">
        <v>157</v>
      </c>
      <c r="AY482" s="18" t="s">
        <v>136</v>
      </c>
      <c r="BE482" s="199">
        <f>IF(N482="základní",J482,0)</f>
        <v>0</v>
      </c>
      <c r="BF482" s="199">
        <f>IF(N482="snížená",J482,0)</f>
        <v>0</v>
      </c>
      <c r="BG482" s="199">
        <f>IF(N482="zákl. přenesená",J482,0)</f>
        <v>0</v>
      </c>
      <c r="BH482" s="199">
        <f>IF(N482="sníž. přenesená",J482,0)</f>
        <v>0</v>
      </c>
      <c r="BI482" s="199">
        <f>IF(N482="nulová",J482,0)</f>
        <v>0</v>
      </c>
      <c r="BJ482" s="18" t="s">
        <v>86</v>
      </c>
      <c r="BK482" s="199">
        <f>ROUND(I482*H482,2)</f>
        <v>0</v>
      </c>
      <c r="BL482" s="18" t="s">
        <v>144</v>
      </c>
      <c r="BM482" s="198" t="s">
        <v>475</v>
      </c>
    </row>
    <row r="483" spans="1:47" s="2" customFormat="1" ht="12">
      <c r="A483" s="37"/>
      <c r="B483" s="38"/>
      <c r="C483" s="37"/>
      <c r="D483" s="200" t="s">
        <v>146</v>
      </c>
      <c r="E483" s="37"/>
      <c r="F483" s="201" t="s">
        <v>476</v>
      </c>
      <c r="G483" s="37"/>
      <c r="H483" s="37"/>
      <c r="I483" s="123"/>
      <c r="J483" s="37"/>
      <c r="K483" s="37"/>
      <c r="L483" s="38"/>
      <c r="M483" s="202"/>
      <c r="N483" s="203"/>
      <c r="O483" s="76"/>
      <c r="P483" s="76"/>
      <c r="Q483" s="76"/>
      <c r="R483" s="76"/>
      <c r="S483" s="76"/>
      <c r="T483" s="7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T483" s="18" t="s">
        <v>146</v>
      </c>
      <c r="AU483" s="18" t="s">
        <v>157</v>
      </c>
    </row>
    <row r="484" spans="1:51" s="13" customFormat="1" ht="12">
      <c r="A484" s="13"/>
      <c r="B484" s="204"/>
      <c r="C484" s="13"/>
      <c r="D484" s="200" t="s">
        <v>148</v>
      </c>
      <c r="E484" s="205" t="s">
        <v>1</v>
      </c>
      <c r="F484" s="206" t="s">
        <v>477</v>
      </c>
      <c r="G484" s="13"/>
      <c r="H484" s="205" t="s">
        <v>1</v>
      </c>
      <c r="I484" s="207"/>
      <c r="J484" s="13"/>
      <c r="K484" s="13"/>
      <c r="L484" s="204"/>
      <c r="M484" s="208"/>
      <c r="N484" s="209"/>
      <c r="O484" s="209"/>
      <c r="P484" s="209"/>
      <c r="Q484" s="209"/>
      <c r="R484" s="209"/>
      <c r="S484" s="209"/>
      <c r="T484" s="210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05" t="s">
        <v>148</v>
      </c>
      <c r="AU484" s="205" t="s">
        <v>157</v>
      </c>
      <c r="AV484" s="13" t="s">
        <v>86</v>
      </c>
      <c r="AW484" s="13" t="s">
        <v>32</v>
      </c>
      <c r="AX484" s="13" t="s">
        <v>78</v>
      </c>
      <c r="AY484" s="205" t="s">
        <v>136</v>
      </c>
    </row>
    <row r="485" spans="1:51" s="14" customFormat="1" ht="12">
      <c r="A485" s="14"/>
      <c r="B485" s="211"/>
      <c r="C485" s="14"/>
      <c r="D485" s="200" t="s">
        <v>148</v>
      </c>
      <c r="E485" s="212" t="s">
        <v>1</v>
      </c>
      <c r="F485" s="213" t="s">
        <v>478</v>
      </c>
      <c r="G485" s="14"/>
      <c r="H485" s="214">
        <v>23.1</v>
      </c>
      <c r="I485" s="215"/>
      <c r="J485" s="14"/>
      <c r="K485" s="14"/>
      <c r="L485" s="211"/>
      <c r="M485" s="216"/>
      <c r="N485" s="217"/>
      <c r="O485" s="217"/>
      <c r="P485" s="217"/>
      <c r="Q485" s="217"/>
      <c r="R485" s="217"/>
      <c r="S485" s="217"/>
      <c r="T485" s="218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12" t="s">
        <v>148</v>
      </c>
      <c r="AU485" s="212" t="s">
        <v>157</v>
      </c>
      <c r="AV485" s="14" t="s">
        <v>88</v>
      </c>
      <c r="AW485" s="14" t="s">
        <v>32</v>
      </c>
      <c r="AX485" s="14" t="s">
        <v>78</v>
      </c>
      <c r="AY485" s="212" t="s">
        <v>136</v>
      </c>
    </row>
    <row r="486" spans="1:51" s="15" customFormat="1" ht="12">
      <c r="A486" s="15"/>
      <c r="B486" s="219"/>
      <c r="C486" s="15"/>
      <c r="D486" s="200" t="s">
        <v>148</v>
      </c>
      <c r="E486" s="220" t="s">
        <v>1</v>
      </c>
      <c r="F486" s="221" t="s">
        <v>151</v>
      </c>
      <c r="G486" s="15"/>
      <c r="H486" s="222">
        <v>23.1</v>
      </c>
      <c r="I486" s="223"/>
      <c r="J486" s="15"/>
      <c r="K486" s="15"/>
      <c r="L486" s="219"/>
      <c r="M486" s="224"/>
      <c r="N486" s="225"/>
      <c r="O486" s="225"/>
      <c r="P486" s="225"/>
      <c r="Q486" s="225"/>
      <c r="R486" s="225"/>
      <c r="S486" s="225"/>
      <c r="T486" s="226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20" t="s">
        <v>148</v>
      </c>
      <c r="AU486" s="220" t="s">
        <v>157</v>
      </c>
      <c r="AV486" s="15" t="s">
        <v>144</v>
      </c>
      <c r="AW486" s="15" t="s">
        <v>32</v>
      </c>
      <c r="AX486" s="15" t="s">
        <v>86</v>
      </c>
      <c r="AY486" s="220" t="s">
        <v>136</v>
      </c>
    </row>
    <row r="487" spans="1:65" s="2" customFormat="1" ht="16.5" customHeight="1">
      <c r="A487" s="37"/>
      <c r="B487" s="187"/>
      <c r="C487" s="188" t="s">
        <v>479</v>
      </c>
      <c r="D487" s="188" t="s">
        <v>139</v>
      </c>
      <c r="E487" s="189" t="s">
        <v>480</v>
      </c>
      <c r="F487" s="190" t="s">
        <v>481</v>
      </c>
      <c r="G487" s="191" t="s">
        <v>160</v>
      </c>
      <c r="H487" s="192">
        <v>23.1</v>
      </c>
      <c r="I487" s="193"/>
      <c r="J487" s="192">
        <f>ROUND(I487*H487,2)</f>
        <v>0</v>
      </c>
      <c r="K487" s="190" t="s">
        <v>143</v>
      </c>
      <c r="L487" s="38"/>
      <c r="M487" s="194" t="s">
        <v>1</v>
      </c>
      <c r="N487" s="195" t="s">
        <v>43</v>
      </c>
      <c r="O487" s="76"/>
      <c r="P487" s="196">
        <f>O487*H487</f>
        <v>0</v>
      </c>
      <c r="Q487" s="196">
        <v>3.75E-06</v>
      </c>
      <c r="R487" s="196">
        <f>Q487*H487</f>
        <v>8.6625E-05</v>
      </c>
      <c r="S487" s="196">
        <v>0</v>
      </c>
      <c r="T487" s="197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98" t="s">
        <v>144</v>
      </c>
      <c r="AT487" s="198" t="s">
        <v>139</v>
      </c>
      <c r="AU487" s="198" t="s">
        <v>157</v>
      </c>
      <c r="AY487" s="18" t="s">
        <v>136</v>
      </c>
      <c r="BE487" s="199">
        <f>IF(N487="základní",J487,0)</f>
        <v>0</v>
      </c>
      <c r="BF487" s="199">
        <f>IF(N487="snížená",J487,0)</f>
        <v>0</v>
      </c>
      <c r="BG487" s="199">
        <f>IF(N487="zákl. přenesená",J487,0)</f>
        <v>0</v>
      </c>
      <c r="BH487" s="199">
        <f>IF(N487="sníž. přenesená",J487,0)</f>
        <v>0</v>
      </c>
      <c r="BI487" s="199">
        <f>IF(N487="nulová",J487,0)</f>
        <v>0</v>
      </c>
      <c r="BJ487" s="18" t="s">
        <v>86</v>
      </c>
      <c r="BK487" s="199">
        <f>ROUND(I487*H487,2)</f>
        <v>0</v>
      </c>
      <c r="BL487" s="18" t="s">
        <v>144</v>
      </c>
      <c r="BM487" s="198" t="s">
        <v>482</v>
      </c>
    </row>
    <row r="488" spans="1:47" s="2" customFormat="1" ht="12">
      <c r="A488" s="37"/>
      <c r="B488" s="38"/>
      <c r="C488" s="37"/>
      <c r="D488" s="200" t="s">
        <v>146</v>
      </c>
      <c r="E488" s="37"/>
      <c r="F488" s="201" t="s">
        <v>483</v>
      </c>
      <c r="G488" s="37"/>
      <c r="H488" s="37"/>
      <c r="I488" s="123"/>
      <c r="J488" s="37"/>
      <c r="K488" s="37"/>
      <c r="L488" s="38"/>
      <c r="M488" s="202"/>
      <c r="N488" s="203"/>
      <c r="O488" s="76"/>
      <c r="P488" s="76"/>
      <c r="Q488" s="76"/>
      <c r="R488" s="76"/>
      <c r="S488" s="76"/>
      <c r="T488" s="7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T488" s="18" t="s">
        <v>146</v>
      </c>
      <c r="AU488" s="18" t="s">
        <v>157</v>
      </c>
    </row>
    <row r="489" spans="1:51" s="13" customFormat="1" ht="12">
      <c r="A489" s="13"/>
      <c r="B489" s="204"/>
      <c r="C489" s="13"/>
      <c r="D489" s="200" t="s">
        <v>148</v>
      </c>
      <c r="E489" s="205" t="s">
        <v>1</v>
      </c>
      <c r="F489" s="206" t="s">
        <v>477</v>
      </c>
      <c r="G489" s="13"/>
      <c r="H489" s="205" t="s">
        <v>1</v>
      </c>
      <c r="I489" s="207"/>
      <c r="J489" s="13"/>
      <c r="K489" s="13"/>
      <c r="L489" s="204"/>
      <c r="M489" s="208"/>
      <c r="N489" s="209"/>
      <c r="O489" s="209"/>
      <c r="P489" s="209"/>
      <c r="Q489" s="209"/>
      <c r="R489" s="209"/>
      <c r="S489" s="209"/>
      <c r="T489" s="21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05" t="s">
        <v>148</v>
      </c>
      <c r="AU489" s="205" t="s">
        <v>157</v>
      </c>
      <c r="AV489" s="13" t="s">
        <v>86</v>
      </c>
      <c r="AW489" s="13" t="s">
        <v>32</v>
      </c>
      <c r="AX489" s="13" t="s">
        <v>78</v>
      </c>
      <c r="AY489" s="205" t="s">
        <v>136</v>
      </c>
    </row>
    <row r="490" spans="1:51" s="14" customFormat="1" ht="12">
      <c r="A490" s="14"/>
      <c r="B490" s="211"/>
      <c r="C490" s="14"/>
      <c r="D490" s="200" t="s">
        <v>148</v>
      </c>
      <c r="E490" s="212" t="s">
        <v>1</v>
      </c>
      <c r="F490" s="213" t="s">
        <v>478</v>
      </c>
      <c r="G490" s="14"/>
      <c r="H490" s="214">
        <v>23.1</v>
      </c>
      <c r="I490" s="215"/>
      <c r="J490" s="14"/>
      <c r="K490" s="14"/>
      <c r="L490" s="211"/>
      <c r="M490" s="216"/>
      <c r="N490" s="217"/>
      <c r="O490" s="217"/>
      <c r="P490" s="217"/>
      <c r="Q490" s="217"/>
      <c r="R490" s="217"/>
      <c r="S490" s="217"/>
      <c r="T490" s="218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12" t="s">
        <v>148</v>
      </c>
      <c r="AU490" s="212" t="s">
        <v>157</v>
      </c>
      <c r="AV490" s="14" t="s">
        <v>88</v>
      </c>
      <c r="AW490" s="14" t="s">
        <v>32</v>
      </c>
      <c r="AX490" s="14" t="s">
        <v>78</v>
      </c>
      <c r="AY490" s="212" t="s">
        <v>136</v>
      </c>
    </row>
    <row r="491" spans="1:51" s="15" customFormat="1" ht="12">
      <c r="A491" s="15"/>
      <c r="B491" s="219"/>
      <c r="C491" s="15"/>
      <c r="D491" s="200" t="s">
        <v>148</v>
      </c>
      <c r="E491" s="220" t="s">
        <v>1</v>
      </c>
      <c r="F491" s="221" t="s">
        <v>151</v>
      </c>
      <c r="G491" s="15"/>
      <c r="H491" s="222">
        <v>23.1</v>
      </c>
      <c r="I491" s="223"/>
      <c r="J491" s="15"/>
      <c r="K491" s="15"/>
      <c r="L491" s="219"/>
      <c r="M491" s="224"/>
      <c r="N491" s="225"/>
      <c r="O491" s="225"/>
      <c r="P491" s="225"/>
      <c r="Q491" s="225"/>
      <c r="R491" s="225"/>
      <c r="S491" s="225"/>
      <c r="T491" s="226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20" t="s">
        <v>148</v>
      </c>
      <c r="AU491" s="220" t="s">
        <v>157</v>
      </c>
      <c r="AV491" s="15" t="s">
        <v>144</v>
      </c>
      <c r="AW491" s="15" t="s">
        <v>32</v>
      </c>
      <c r="AX491" s="15" t="s">
        <v>86</v>
      </c>
      <c r="AY491" s="220" t="s">
        <v>136</v>
      </c>
    </row>
    <row r="492" spans="1:63" s="12" customFormat="1" ht="22.8" customHeight="1">
      <c r="A492" s="12"/>
      <c r="B492" s="174"/>
      <c r="C492" s="12"/>
      <c r="D492" s="175" t="s">
        <v>77</v>
      </c>
      <c r="E492" s="185" t="s">
        <v>484</v>
      </c>
      <c r="F492" s="185" t="s">
        <v>485</v>
      </c>
      <c r="G492" s="12"/>
      <c r="H492" s="12"/>
      <c r="I492" s="177"/>
      <c r="J492" s="186">
        <f>BK492</f>
        <v>0</v>
      </c>
      <c r="K492" s="12"/>
      <c r="L492" s="174"/>
      <c r="M492" s="179"/>
      <c r="N492" s="180"/>
      <c r="O492" s="180"/>
      <c r="P492" s="181">
        <f>SUM(P493:P530)</f>
        <v>0</v>
      </c>
      <c r="Q492" s="180"/>
      <c r="R492" s="181">
        <f>SUM(R493:R530)</f>
        <v>0</v>
      </c>
      <c r="S492" s="180"/>
      <c r="T492" s="182">
        <f>SUM(T493:T530)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175" t="s">
        <v>86</v>
      </c>
      <c r="AT492" s="183" t="s">
        <v>77</v>
      </c>
      <c r="AU492" s="183" t="s">
        <v>86</v>
      </c>
      <c r="AY492" s="175" t="s">
        <v>136</v>
      </c>
      <c r="BK492" s="184">
        <f>SUM(BK493:BK530)</f>
        <v>0</v>
      </c>
    </row>
    <row r="493" spans="1:65" s="2" customFormat="1" ht="21.75" customHeight="1">
      <c r="A493" s="37"/>
      <c r="B493" s="187"/>
      <c r="C493" s="188" t="s">
        <v>272</v>
      </c>
      <c r="D493" s="188" t="s">
        <v>139</v>
      </c>
      <c r="E493" s="189" t="s">
        <v>486</v>
      </c>
      <c r="F493" s="190" t="s">
        <v>487</v>
      </c>
      <c r="G493" s="191" t="s">
        <v>211</v>
      </c>
      <c r="H493" s="192">
        <v>93.38</v>
      </c>
      <c r="I493" s="193"/>
      <c r="J493" s="192">
        <f>ROUND(I493*H493,2)</f>
        <v>0</v>
      </c>
      <c r="K493" s="190" t="s">
        <v>143</v>
      </c>
      <c r="L493" s="38"/>
      <c r="M493" s="194" t="s">
        <v>1</v>
      </c>
      <c r="N493" s="195" t="s">
        <v>43</v>
      </c>
      <c r="O493" s="76"/>
      <c r="P493" s="196">
        <f>O493*H493</f>
        <v>0</v>
      </c>
      <c r="Q493" s="196">
        <v>0</v>
      </c>
      <c r="R493" s="196">
        <f>Q493*H493</f>
        <v>0</v>
      </c>
      <c r="S493" s="196">
        <v>0</v>
      </c>
      <c r="T493" s="197">
        <f>S493*H493</f>
        <v>0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R493" s="198" t="s">
        <v>144</v>
      </c>
      <c r="AT493" s="198" t="s">
        <v>139</v>
      </c>
      <c r="AU493" s="198" t="s">
        <v>88</v>
      </c>
      <c r="AY493" s="18" t="s">
        <v>136</v>
      </c>
      <c r="BE493" s="199">
        <f>IF(N493="základní",J493,0)</f>
        <v>0</v>
      </c>
      <c r="BF493" s="199">
        <f>IF(N493="snížená",J493,0)</f>
        <v>0</v>
      </c>
      <c r="BG493" s="199">
        <f>IF(N493="zákl. přenesená",J493,0)</f>
        <v>0</v>
      </c>
      <c r="BH493" s="199">
        <f>IF(N493="sníž. přenesená",J493,0)</f>
        <v>0</v>
      </c>
      <c r="BI493" s="199">
        <f>IF(N493="nulová",J493,0)</f>
        <v>0</v>
      </c>
      <c r="BJ493" s="18" t="s">
        <v>86</v>
      </c>
      <c r="BK493" s="199">
        <f>ROUND(I493*H493,2)</f>
        <v>0</v>
      </c>
      <c r="BL493" s="18" t="s">
        <v>144</v>
      </c>
      <c r="BM493" s="198" t="s">
        <v>488</v>
      </c>
    </row>
    <row r="494" spans="1:47" s="2" customFormat="1" ht="12">
      <c r="A494" s="37"/>
      <c r="B494" s="38"/>
      <c r="C494" s="37"/>
      <c r="D494" s="200" t="s">
        <v>146</v>
      </c>
      <c r="E494" s="37"/>
      <c r="F494" s="201" t="s">
        <v>489</v>
      </c>
      <c r="G494" s="37"/>
      <c r="H494" s="37"/>
      <c r="I494" s="123"/>
      <c r="J494" s="37"/>
      <c r="K494" s="37"/>
      <c r="L494" s="38"/>
      <c r="M494" s="202"/>
      <c r="N494" s="203"/>
      <c r="O494" s="76"/>
      <c r="P494" s="76"/>
      <c r="Q494" s="76"/>
      <c r="R494" s="76"/>
      <c r="S494" s="76"/>
      <c r="T494" s="7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T494" s="18" t="s">
        <v>146</v>
      </c>
      <c r="AU494" s="18" t="s">
        <v>88</v>
      </c>
    </row>
    <row r="495" spans="1:51" s="13" customFormat="1" ht="12">
      <c r="A495" s="13"/>
      <c r="B495" s="204"/>
      <c r="C495" s="13"/>
      <c r="D495" s="200" t="s">
        <v>148</v>
      </c>
      <c r="E495" s="205" t="s">
        <v>1</v>
      </c>
      <c r="F495" s="206" t="s">
        <v>490</v>
      </c>
      <c r="G495" s="13"/>
      <c r="H495" s="205" t="s">
        <v>1</v>
      </c>
      <c r="I495" s="207"/>
      <c r="J495" s="13"/>
      <c r="K495" s="13"/>
      <c r="L495" s="204"/>
      <c r="M495" s="208"/>
      <c r="N495" s="209"/>
      <c r="O495" s="209"/>
      <c r="P495" s="209"/>
      <c r="Q495" s="209"/>
      <c r="R495" s="209"/>
      <c r="S495" s="209"/>
      <c r="T495" s="210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05" t="s">
        <v>148</v>
      </c>
      <c r="AU495" s="205" t="s">
        <v>88</v>
      </c>
      <c r="AV495" s="13" t="s">
        <v>86</v>
      </c>
      <c r="AW495" s="13" t="s">
        <v>32</v>
      </c>
      <c r="AX495" s="13" t="s">
        <v>78</v>
      </c>
      <c r="AY495" s="205" t="s">
        <v>136</v>
      </c>
    </row>
    <row r="496" spans="1:51" s="14" customFormat="1" ht="12">
      <c r="A496" s="14"/>
      <c r="B496" s="211"/>
      <c r="C496" s="14"/>
      <c r="D496" s="200" t="s">
        <v>148</v>
      </c>
      <c r="E496" s="212" t="s">
        <v>1</v>
      </c>
      <c r="F496" s="213" t="s">
        <v>491</v>
      </c>
      <c r="G496" s="14"/>
      <c r="H496" s="214">
        <v>93.38</v>
      </c>
      <c r="I496" s="215"/>
      <c r="J496" s="14"/>
      <c r="K496" s="14"/>
      <c r="L496" s="211"/>
      <c r="M496" s="216"/>
      <c r="N496" s="217"/>
      <c r="O496" s="217"/>
      <c r="P496" s="217"/>
      <c r="Q496" s="217"/>
      <c r="R496" s="217"/>
      <c r="S496" s="217"/>
      <c r="T496" s="218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12" t="s">
        <v>148</v>
      </c>
      <c r="AU496" s="212" t="s">
        <v>88</v>
      </c>
      <c r="AV496" s="14" t="s">
        <v>88</v>
      </c>
      <c r="AW496" s="14" t="s">
        <v>32</v>
      </c>
      <c r="AX496" s="14" t="s">
        <v>78</v>
      </c>
      <c r="AY496" s="212" t="s">
        <v>136</v>
      </c>
    </row>
    <row r="497" spans="1:51" s="15" customFormat="1" ht="12">
      <c r="A497" s="15"/>
      <c r="B497" s="219"/>
      <c r="C497" s="15"/>
      <c r="D497" s="200" t="s">
        <v>148</v>
      </c>
      <c r="E497" s="220" t="s">
        <v>1</v>
      </c>
      <c r="F497" s="221" t="s">
        <v>151</v>
      </c>
      <c r="G497" s="15"/>
      <c r="H497" s="222">
        <v>93.38</v>
      </c>
      <c r="I497" s="223"/>
      <c r="J497" s="15"/>
      <c r="K497" s="15"/>
      <c r="L497" s="219"/>
      <c r="M497" s="224"/>
      <c r="N497" s="225"/>
      <c r="O497" s="225"/>
      <c r="P497" s="225"/>
      <c r="Q497" s="225"/>
      <c r="R497" s="225"/>
      <c r="S497" s="225"/>
      <c r="T497" s="226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20" t="s">
        <v>148</v>
      </c>
      <c r="AU497" s="220" t="s">
        <v>88</v>
      </c>
      <c r="AV497" s="15" t="s">
        <v>144</v>
      </c>
      <c r="AW497" s="15" t="s">
        <v>32</v>
      </c>
      <c r="AX497" s="15" t="s">
        <v>86</v>
      </c>
      <c r="AY497" s="220" t="s">
        <v>136</v>
      </c>
    </row>
    <row r="498" spans="1:65" s="2" customFormat="1" ht="21.75" customHeight="1">
      <c r="A498" s="37"/>
      <c r="B498" s="187"/>
      <c r="C498" s="188" t="s">
        <v>492</v>
      </c>
      <c r="D498" s="188" t="s">
        <v>139</v>
      </c>
      <c r="E498" s="189" t="s">
        <v>493</v>
      </c>
      <c r="F498" s="190" t="s">
        <v>494</v>
      </c>
      <c r="G498" s="191" t="s">
        <v>211</v>
      </c>
      <c r="H498" s="192">
        <v>373.52</v>
      </c>
      <c r="I498" s="193"/>
      <c r="J498" s="192">
        <f>ROUND(I498*H498,2)</f>
        <v>0</v>
      </c>
      <c r="K498" s="190" t="s">
        <v>143</v>
      </c>
      <c r="L498" s="38"/>
      <c r="M498" s="194" t="s">
        <v>1</v>
      </c>
      <c r="N498" s="195" t="s">
        <v>43</v>
      </c>
      <c r="O498" s="76"/>
      <c r="P498" s="196">
        <f>O498*H498</f>
        <v>0</v>
      </c>
      <c r="Q498" s="196">
        <v>0</v>
      </c>
      <c r="R498" s="196">
        <f>Q498*H498</f>
        <v>0</v>
      </c>
      <c r="S498" s="196">
        <v>0</v>
      </c>
      <c r="T498" s="197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198" t="s">
        <v>144</v>
      </c>
      <c r="AT498" s="198" t="s">
        <v>139</v>
      </c>
      <c r="AU498" s="198" t="s">
        <v>88</v>
      </c>
      <c r="AY498" s="18" t="s">
        <v>136</v>
      </c>
      <c r="BE498" s="199">
        <f>IF(N498="základní",J498,0)</f>
        <v>0</v>
      </c>
      <c r="BF498" s="199">
        <f>IF(N498="snížená",J498,0)</f>
        <v>0</v>
      </c>
      <c r="BG498" s="199">
        <f>IF(N498="zákl. přenesená",J498,0)</f>
        <v>0</v>
      </c>
      <c r="BH498" s="199">
        <f>IF(N498="sníž. přenesená",J498,0)</f>
        <v>0</v>
      </c>
      <c r="BI498" s="199">
        <f>IF(N498="nulová",J498,0)</f>
        <v>0</v>
      </c>
      <c r="BJ498" s="18" t="s">
        <v>86</v>
      </c>
      <c r="BK498" s="199">
        <f>ROUND(I498*H498,2)</f>
        <v>0</v>
      </c>
      <c r="BL498" s="18" t="s">
        <v>144</v>
      </c>
      <c r="BM498" s="198" t="s">
        <v>495</v>
      </c>
    </row>
    <row r="499" spans="1:47" s="2" customFormat="1" ht="12">
      <c r="A499" s="37"/>
      <c r="B499" s="38"/>
      <c r="C499" s="37"/>
      <c r="D499" s="200" t="s">
        <v>146</v>
      </c>
      <c r="E499" s="37"/>
      <c r="F499" s="201" t="s">
        <v>496</v>
      </c>
      <c r="G499" s="37"/>
      <c r="H499" s="37"/>
      <c r="I499" s="123"/>
      <c r="J499" s="37"/>
      <c r="K499" s="37"/>
      <c r="L499" s="38"/>
      <c r="M499" s="202"/>
      <c r="N499" s="203"/>
      <c r="O499" s="76"/>
      <c r="P499" s="76"/>
      <c r="Q499" s="76"/>
      <c r="R499" s="76"/>
      <c r="S499" s="76"/>
      <c r="T499" s="7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T499" s="18" t="s">
        <v>146</v>
      </c>
      <c r="AU499" s="18" t="s">
        <v>88</v>
      </c>
    </row>
    <row r="500" spans="1:51" s="13" customFormat="1" ht="12">
      <c r="A500" s="13"/>
      <c r="B500" s="204"/>
      <c r="C500" s="13"/>
      <c r="D500" s="200" t="s">
        <v>148</v>
      </c>
      <c r="E500" s="205" t="s">
        <v>1</v>
      </c>
      <c r="F500" s="206" t="s">
        <v>490</v>
      </c>
      <c r="G500" s="13"/>
      <c r="H500" s="205" t="s">
        <v>1</v>
      </c>
      <c r="I500" s="207"/>
      <c r="J500" s="13"/>
      <c r="K500" s="13"/>
      <c r="L500" s="204"/>
      <c r="M500" s="208"/>
      <c r="N500" s="209"/>
      <c r="O500" s="209"/>
      <c r="P500" s="209"/>
      <c r="Q500" s="209"/>
      <c r="R500" s="209"/>
      <c r="S500" s="209"/>
      <c r="T500" s="210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05" t="s">
        <v>148</v>
      </c>
      <c r="AU500" s="205" t="s">
        <v>88</v>
      </c>
      <c r="AV500" s="13" t="s">
        <v>86</v>
      </c>
      <c r="AW500" s="13" t="s">
        <v>32</v>
      </c>
      <c r="AX500" s="13" t="s">
        <v>78</v>
      </c>
      <c r="AY500" s="205" t="s">
        <v>136</v>
      </c>
    </row>
    <row r="501" spans="1:51" s="14" customFormat="1" ht="12">
      <c r="A501" s="14"/>
      <c r="B501" s="211"/>
      <c r="C501" s="14"/>
      <c r="D501" s="200" t="s">
        <v>148</v>
      </c>
      <c r="E501" s="212" t="s">
        <v>1</v>
      </c>
      <c r="F501" s="213" t="s">
        <v>497</v>
      </c>
      <c r="G501" s="14"/>
      <c r="H501" s="214">
        <v>373.52</v>
      </c>
      <c r="I501" s="215"/>
      <c r="J501" s="14"/>
      <c r="K501" s="14"/>
      <c r="L501" s="211"/>
      <c r="M501" s="216"/>
      <c r="N501" s="217"/>
      <c r="O501" s="217"/>
      <c r="P501" s="217"/>
      <c r="Q501" s="217"/>
      <c r="R501" s="217"/>
      <c r="S501" s="217"/>
      <c r="T501" s="218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12" t="s">
        <v>148</v>
      </c>
      <c r="AU501" s="212" t="s">
        <v>88</v>
      </c>
      <c r="AV501" s="14" t="s">
        <v>88</v>
      </c>
      <c r="AW501" s="14" t="s">
        <v>32</v>
      </c>
      <c r="AX501" s="14" t="s">
        <v>78</v>
      </c>
      <c r="AY501" s="212" t="s">
        <v>136</v>
      </c>
    </row>
    <row r="502" spans="1:51" s="15" customFormat="1" ht="12">
      <c r="A502" s="15"/>
      <c r="B502" s="219"/>
      <c r="C502" s="15"/>
      <c r="D502" s="200" t="s">
        <v>148</v>
      </c>
      <c r="E502" s="220" t="s">
        <v>1</v>
      </c>
      <c r="F502" s="221" t="s">
        <v>151</v>
      </c>
      <c r="G502" s="15"/>
      <c r="H502" s="222">
        <v>373.52</v>
      </c>
      <c r="I502" s="223"/>
      <c r="J502" s="15"/>
      <c r="K502" s="15"/>
      <c r="L502" s="219"/>
      <c r="M502" s="224"/>
      <c r="N502" s="225"/>
      <c r="O502" s="225"/>
      <c r="P502" s="225"/>
      <c r="Q502" s="225"/>
      <c r="R502" s="225"/>
      <c r="S502" s="225"/>
      <c r="T502" s="226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20" t="s">
        <v>148</v>
      </c>
      <c r="AU502" s="220" t="s">
        <v>88</v>
      </c>
      <c r="AV502" s="15" t="s">
        <v>144</v>
      </c>
      <c r="AW502" s="15" t="s">
        <v>32</v>
      </c>
      <c r="AX502" s="15" t="s">
        <v>86</v>
      </c>
      <c r="AY502" s="220" t="s">
        <v>136</v>
      </c>
    </row>
    <row r="503" spans="1:65" s="2" customFormat="1" ht="21.75" customHeight="1">
      <c r="A503" s="37"/>
      <c r="B503" s="187"/>
      <c r="C503" s="188" t="s">
        <v>312</v>
      </c>
      <c r="D503" s="188" t="s">
        <v>139</v>
      </c>
      <c r="E503" s="189" t="s">
        <v>498</v>
      </c>
      <c r="F503" s="190" t="s">
        <v>499</v>
      </c>
      <c r="G503" s="191" t="s">
        <v>211</v>
      </c>
      <c r="H503" s="192">
        <v>4044.21</v>
      </c>
      <c r="I503" s="193"/>
      <c r="J503" s="192">
        <f>ROUND(I503*H503,2)</f>
        <v>0</v>
      </c>
      <c r="K503" s="190" t="s">
        <v>143</v>
      </c>
      <c r="L503" s="38"/>
      <c r="M503" s="194" t="s">
        <v>1</v>
      </c>
      <c r="N503" s="195" t="s">
        <v>43</v>
      </c>
      <c r="O503" s="76"/>
      <c r="P503" s="196">
        <f>O503*H503</f>
        <v>0</v>
      </c>
      <c r="Q503" s="196">
        <v>0</v>
      </c>
      <c r="R503" s="196">
        <f>Q503*H503</f>
        <v>0</v>
      </c>
      <c r="S503" s="196">
        <v>0</v>
      </c>
      <c r="T503" s="197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198" t="s">
        <v>144</v>
      </c>
      <c r="AT503" s="198" t="s">
        <v>139</v>
      </c>
      <c r="AU503" s="198" t="s">
        <v>88</v>
      </c>
      <c r="AY503" s="18" t="s">
        <v>136</v>
      </c>
      <c r="BE503" s="199">
        <f>IF(N503="základní",J503,0)</f>
        <v>0</v>
      </c>
      <c r="BF503" s="199">
        <f>IF(N503="snížená",J503,0)</f>
        <v>0</v>
      </c>
      <c r="BG503" s="199">
        <f>IF(N503="zákl. přenesená",J503,0)</f>
        <v>0</v>
      </c>
      <c r="BH503" s="199">
        <f>IF(N503="sníž. přenesená",J503,0)</f>
        <v>0</v>
      </c>
      <c r="BI503" s="199">
        <f>IF(N503="nulová",J503,0)</f>
        <v>0</v>
      </c>
      <c r="BJ503" s="18" t="s">
        <v>86</v>
      </c>
      <c r="BK503" s="199">
        <f>ROUND(I503*H503,2)</f>
        <v>0</v>
      </c>
      <c r="BL503" s="18" t="s">
        <v>144</v>
      </c>
      <c r="BM503" s="198" t="s">
        <v>500</v>
      </c>
    </row>
    <row r="504" spans="1:47" s="2" customFormat="1" ht="12">
      <c r="A504" s="37"/>
      <c r="B504" s="38"/>
      <c r="C504" s="37"/>
      <c r="D504" s="200" t="s">
        <v>146</v>
      </c>
      <c r="E504" s="37"/>
      <c r="F504" s="201" t="s">
        <v>501</v>
      </c>
      <c r="G504" s="37"/>
      <c r="H504" s="37"/>
      <c r="I504" s="123"/>
      <c r="J504" s="37"/>
      <c r="K504" s="37"/>
      <c r="L504" s="38"/>
      <c r="M504" s="202"/>
      <c r="N504" s="203"/>
      <c r="O504" s="76"/>
      <c r="P504" s="76"/>
      <c r="Q504" s="76"/>
      <c r="R504" s="76"/>
      <c r="S504" s="76"/>
      <c r="T504" s="7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T504" s="18" t="s">
        <v>146</v>
      </c>
      <c r="AU504" s="18" t="s">
        <v>88</v>
      </c>
    </row>
    <row r="505" spans="1:51" s="13" customFormat="1" ht="12">
      <c r="A505" s="13"/>
      <c r="B505" s="204"/>
      <c r="C505" s="13"/>
      <c r="D505" s="200" t="s">
        <v>148</v>
      </c>
      <c r="E505" s="205" t="s">
        <v>1</v>
      </c>
      <c r="F505" s="206" t="s">
        <v>502</v>
      </c>
      <c r="G505" s="13"/>
      <c r="H505" s="205" t="s">
        <v>1</v>
      </c>
      <c r="I505" s="207"/>
      <c r="J505" s="13"/>
      <c r="K505" s="13"/>
      <c r="L505" s="204"/>
      <c r="M505" s="208"/>
      <c r="N505" s="209"/>
      <c r="O505" s="209"/>
      <c r="P505" s="209"/>
      <c r="Q505" s="209"/>
      <c r="R505" s="209"/>
      <c r="S505" s="209"/>
      <c r="T505" s="210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05" t="s">
        <v>148</v>
      </c>
      <c r="AU505" s="205" t="s">
        <v>88</v>
      </c>
      <c r="AV505" s="13" t="s">
        <v>86</v>
      </c>
      <c r="AW505" s="13" t="s">
        <v>32</v>
      </c>
      <c r="AX505" s="13" t="s">
        <v>78</v>
      </c>
      <c r="AY505" s="205" t="s">
        <v>136</v>
      </c>
    </row>
    <row r="506" spans="1:51" s="14" customFormat="1" ht="12">
      <c r="A506" s="14"/>
      <c r="B506" s="211"/>
      <c r="C506" s="14"/>
      <c r="D506" s="200" t="s">
        <v>148</v>
      </c>
      <c r="E506" s="212" t="s">
        <v>1</v>
      </c>
      <c r="F506" s="213" t="s">
        <v>503</v>
      </c>
      <c r="G506" s="14"/>
      <c r="H506" s="214">
        <v>1385.63</v>
      </c>
      <c r="I506" s="215"/>
      <c r="J506" s="14"/>
      <c r="K506" s="14"/>
      <c r="L506" s="211"/>
      <c r="M506" s="216"/>
      <c r="N506" s="217"/>
      <c r="O506" s="217"/>
      <c r="P506" s="217"/>
      <c r="Q506" s="217"/>
      <c r="R506" s="217"/>
      <c r="S506" s="217"/>
      <c r="T506" s="218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12" t="s">
        <v>148</v>
      </c>
      <c r="AU506" s="212" t="s">
        <v>88</v>
      </c>
      <c r="AV506" s="14" t="s">
        <v>88</v>
      </c>
      <c r="AW506" s="14" t="s">
        <v>32</v>
      </c>
      <c r="AX506" s="14" t="s">
        <v>78</v>
      </c>
      <c r="AY506" s="212" t="s">
        <v>136</v>
      </c>
    </row>
    <row r="507" spans="1:51" s="13" customFormat="1" ht="12">
      <c r="A507" s="13"/>
      <c r="B507" s="204"/>
      <c r="C507" s="13"/>
      <c r="D507" s="200" t="s">
        <v>148</v>
      </c>
      <c r="E507" s="205" t="s">
        <v>1</v>
      </c>
      <c r="F507" s="206" t="s">
        <v>504</v>
      </c>
      <c r="G507" s="13"/>
      <c r="H507" s="205" t="s">
        <v>1</v>
      </c>
      <c r="I507" s="207"/>
      <c r="J507" s="13"/>
      <c r="K507" s="13"/>
      <c r="L507" s="204"/>
      <c r="M507" s="208"/>
      <c r="N507" s="209"/>
      <c r="O507" s="209"/>
      <c r="P507" s="209"/>
      <c r="Q507" s="209"/>
      <c r="R507" s="209"/>
      <c r="S507" s="209"/>
      <c r="T507" s="210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05" t="s">
        <v>148</v>
      </c>
      <c r="AU507" s="205" t="s">
        <v>88</v>
      </c>
      <c r="AV507" s="13" t="s">
        <v>86</v>
      </c>
      <c r="AW507" s="13" t="s">
        <v>32</v>
      </c>
      <c r="AX507" s="13" t="s">
        <v>78</v>
      </c>
      <c r="AY507" s="205" t="s">
        <v>136</v>
      </c>
    </row>
    <row r="508" spans="1:51" s="14" customFormat="1" ht="12">
      <c r="A508" s="14"/>
      <c r="B508" s="211"/>
      <c r="C508" s="14"/>
      <c r="D508" s="200" t="s">
        <v>148</v>
      </c>
      <c r="E508" s="212" t="s">
        <v>1</v>
      </c>
      <c r="F508" s="213" t="s">
        <v>505</v>
      </c>
      <c r="G508" s="14"/>
      <c r="H508" s="214">
        <v>73.21</v>
      </c>
      <c r="I508" s="215"/>
      <c r="J508" s="14"/>
      <c r="K508" s="14"/>
      <c r="L508" s="211"/>
      <c r="M508" s="216"/>
      <c r="N508" s="217"/>
      <c r="O508" s="217"/>
      <c r="P508" s="217"/>
      <c r="Q508" s="217"/>
      <c r="R508" s="217"/>
      <c r="S508" s="217"/>
      <c r="T508" s="218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12" t="s">
        <v>148</v>
      </c>
      <c r="AU508" s="212" t="s">
        <v>88</v>
      </c>
      <c r="AV508" s="14" t="s">
        <v>88</v>
      </c>
      <c r="AW508" s="14" t="s">
        <v>32</v>
      </c>
      <c r="AX508" s="14" t="s">
        <v>78</v>
      </c>
      <c r="AY508" s="212" t="s">
        <v>136</v>
      </c>
    </row>
    <row r="509" spans="1:51" s="13" customFormat="1" ht="12">
      <c r="A509" s="13"/>
      <c r="B509" s="204"/>
      <c r="C509" s="13"/>
      <c r="D509" s="200" t="s">
        <v>148</v>
      </c>
      <c r="E509" s="205" t="s">
        <v>1</v>
      </c>
      <c r="F509" s="206" t="s">
        <v>506</v>
      </c>
      <c r="G509" s="13"/>
      <c r="H509" s="205" t="s">
        <v>1</v>
      </c>
      <c r="I509" s="207"/>
      <c r="J509" s="13"/>
      <c r="K509" s="13"/>
      <c r="L509" s="204"/>
      <c r="M509" s="208"/>
      <c r="N509" s="209"/>
      <c r="O509" s="209"/>
      <c r="P509" s="209"/>
      <c r="Q509" s="209"/>
      <c r="R509" s="209"/>
      <c r="S509" s="209"/>
      <c r="T509" s="21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05" t="s">
        <v>148</v>
      </c>
      <c r="AU509" s="205" t="s">
        <v>88</v>
      </c>
      <c r="AV509" s="13" t="s">
        <v>86</v>
      </c>
      <c r="AW509" s="13" t="s">
        <v>32</v>
      </c>
      <c r="AX509" s="13" t="s">
        <v>78</v>
      </c>
      <c r="AY509" s="205" t="s">
        <v>136</v>
      </c>
    </row>
    <row r="510" spans="1:51" s="14" customFormat="1" ht="12">
      <c r="A510" s="14"/>
      <c r="B510" s="211"/>
      <c r="C510" s="14"/>
      <c r="D510" s="200" t="s">
        <v>148</v>
      </c>
      <c r="E510" s="212" t="s">
        <v>1</v>
      </c>
      <c r="F510" s="213" t="s">
        <v>507</v>
      </c>
      <c r="G510" s="14"/>
      <c r="H510" s="214">
        <v>647.84</v>
      </c>
      <c r="I510" s="215"/>
      <c r="J510" s="14"/>
      <c r="K510" s="14"/>
      <c r="L510" s="211"/>
      <c r="M510" s="216"/>
      <c r="N510" s="217"/>
      <c r="O510" s="217"/>
      <c r="P510" s="217"/>
      <c r="Q510" s="217"/>
      <c r="R510" s="217"/>
      <c r="S510" s="217"/>
      <c r="T510" s="21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12" t="s">
        <v>148</v>
      </c>
      <c r="AU510" s="212" t="s">
        <v>88</v>
      </c>
      <c r="AV510" s="14" t="s">
        <v>88</v>
      </c>
      <c r="AW510" s="14" t="s">
        <v>32</v>
      </c>
      <c r="AX510" s="14" t="s">
        <v>78</v>
      </c>
      <c r="AY510" s="212" t="s">
        <v>136</v>
      </c>
    </row>
    <row r="511" spans="1:51" s="13" customFormat="1" ht="12">
      <c r="A511" s="13"/>
      <c r="B511" s="204"/>
      <c r="C511" s="13"/>
      <c r="D511" s="200" t="s">
        <v>148</v>
      </c>
      <c r="E511" s="205" t="s">
        <v>1</v>
      </c>
      <c r="F511" s="206" t="s">
        <v>508</v>
      </c>
      <c r="G511" s="13"/>
      <c r="H511" s="205" t="s">
        <v>1</v>
      </c>
      <c r="I511" s="207"/>
      <c r="J511" s="13"/>
      <c r="K511" s="13"/>
      <c r="L511" s="204"/>
      <c r="M511" s="208"/>
      <c r="N511" s="209"/>
      <c r="O511" s="209"/>
      <c r="P511" s="209"/>
      <c r="Q511" s="209"/>
      <c r="R511" s="209"/>
      <c r="S511" s="209"/>
      <c r="T511" s="210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05" t="s">
        <v>148</v>
      </c>
      <c r="AU511" s="205" t="s">
        <v>88</v>
      </c>
      <c r="AV511" s="13" t="s">
        <v>86</v>
      </c>
      <c r="AW511" s="13" t="s">
        <v>32</v>
      </c>
      <c r="AX511" s="13" t="s">
        <v>78</v>
      </c>
      <c r="AY511" s="205" t="s">
        <v>136</v>
      </c>
    </row>
    <row r="512" spans="1:51" s="14" customFormat="1" ht="12">
      <c r="A512" s="14"/>
      <c r="B512" s="211"/>
      <c r="C512" s="14"/>
      <c r="D512" s="200" t="s">
        <v>148</v>
      </c>
      <c r="E512" s="212" t="s">
        <v>1</v>
      </c>
      <c r="F512" s="213" t="s">
        <v>509</v>
      </c>
      <c r="G512" s="14"/>
      <c r="H512" s="214">
        <v>2.51</v>
      </c>
      <c r="I512" s="215"/>
      <c r="J512" s="14"/>
      <c r="K512" s="14"/>
      <c r="L512" s="211"/>
      <c r="M512" s="216"/>
      <c r="N512" s="217"/>
      <c r="O512" s="217"/>
      <c r="P512" s="217"/>
      <c r="Q512" s="217"/>
      <c r="R512" s="217"/>
      <c r="S512" s="217"/>
      <c r="T512" s="218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12" t="s">
        <v>148</v>
      </c>
      <c r="AU512" s="212" t="s">
        <v>88</v>
      </c>
      <c r="AV512" s="14" t="s">
        <v>88</v>
      </c>
      <c r="AW512" s="14" t="s">
        <v>32</v>
      </c>
      <c r="AX512" s="14" t="s">
        <v>78</v>
      </c>
      <c r="AY512" s="212" t="s">
        <v>136</v>
      </c>
    </row>
    <row r="513" spans="1:51" s="13" customFormat="1" ht="12">
      <c r="A513" s="13"/>
      <c r="B513" s="204"/>
      <c r="C513" s="13"/>
      <c r="D513" s="200" t="s">
        <v>148</v>
      </c>
      <c r="E513" s="205" t="s">
        <v>1</v>
      </c>
      <c r="F513" s="206" t="s">
        <v>171</v>
      </c>
      <c r="G513" s="13"/>
      <c r="H513" s="205" t="s">
        <v>1</v>
      </c>
      <c r="I513" s="207"/>
      <c r="J513" s="13"/>
      <c r="K513" s="13"/>
      <c r="L513" s="204"/>
      <c r="M513" s="208"/>
      <c r="N513" s="209"/>
      <c r="O513" s="209"/>
      <c r="P513" s="209"/>
      <c r="Q513" s="209"/>
      <c r="R513" s="209"/>
      <c r="S513" s="209"/>
      <c r="T513" s="210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05" t="s">
        <v>148</v>
      </c>
      <c r="AU513" s="205" t="s">
        <v>88</v>
      </c>
      <c r="AV513" s="13" t="s">
        <v>86</v>
      </c>
      <c r="AW513" s="13" t="s">
        <v>32</v>
      </c>
      <c r="AX513" s="13" t="s">
        <v>78</v>
      </c>
      <c r="AY513" s="205" t="s">
        <v>136</v>
      </c>
    </row>
    <row r="514" spans="1:51" s="13" customFormat="1" ht="12">
      <c r="A514" s="13"/>
      <c r="B514" s="204"/>
      <c r="C514" s="13"/>
      <c r="D514" s="200" t="s">
        <v>148</v>
      </c>
      <c r="E514" s="205" t="s">
        <v>1</v>
      </c>
      <c r="F514" s="206" t="s">
        <v>172</v>
      </c>
      <c r="G514" s="13"/>
      <c r="H514" s="205" t="s">
        <v>1</v>
      </c>
      <c r="I514" s="207"/>
      <c r="J514" s="13"/>
      <c r="K514" s="13"/>
      <c r="L514" s="204"/>
      <c r="M514" s="208"/>
      <c r="N514" s="209"/>
      <c r="O514" s="209"/>
      <c r="P514" s="209"/>
      <c r="Q514" s="209"/>
      <c r="R514" s="209"/>
      <c r="S514" s="209"/>
      <c r="T514" s="210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05" t="s">
        <v>148</v>
      </c>
      <c r="AU514" s="205" t="s">
        <v>88</v>
      </c>
      <c r="AV514" s="13" t="s">
        <v>86</v>
      </c>
      <c r="AW514" s="13" t="s">
        <v>32</v>
      </c>
      <c r="AX514" s="13" t="s">
        <v>78</v>
      </c>
      <c r="AY514" s="205" t="s">
        <v>136</v>
      </c>
    </row>
    <row r="515" spans="1:51" s="14" customFormat="1" ht="12">
      <c r="A515" s="14"/>
      <c r="B515" s="211"/>
      <c r="C515" s="14"/>
      <c r="D515" s="200" t="s">
        <v>148</v>
      </c>
      <c r="E515" s="212" t="s">
        <v>1</v>
      </c>
      <c r="F515" s="213" t="s">
        <v>510</v>
      </c>
      <c r="G515" s="14"/>
      <c r="H515" s="214">
        <v>1935.02</v>
      </c>
      <c r="I515" s="215"/>
      <c r="J515" s="14"/>
      <c r="K515" s="14"/>
      <c r="L515" s="211"/>
      <c r="M515" s="216"/>
      <c r="N515" s="217"/>
      <c r="O515" s="217"/>
      <c r="P515" s="217"/>
      <c r="Q515" s="217"/>
      <c r="R515" s="217"/>
      <c r="S515" s="217"/>
      <c r="T515" s="218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12" t="s">
        <v>148</v>
      </c>
      <c r="AU515" s="212" t="s">
        <v>88</v>
      </c>
      <c r="AV515" s="14" t="s">
        <v>88</v>
      </c>
      <c r="AW515" s="14" t="s">
        <v>32</v>
      </c>
      <c r="AX515" s="14" t="s">
        <v>78</v>
      </c>
      <c r="AY515" s="212" t="s">
        <v>136</v>
      </c>
    </row>
    <row r="516" spans="1:51" s="15" customFormat="1" ht="12">
      <c r="A516" s="15"/>
      <c r="B516" s="219"/>
      <c r="C516" s="15"/>
      <c r="D516" s="200" t="s">
        <v>148</v>
      </c>
      <c r="E516" s="220" t="s">
        <v>1</v>
      </c>
      <c r="F516" s="221" t="s">
        <v>151</v>
      </c>
      <c r="G516" s="15"/>
      <c r="H516" s="222">
        <v>4044.2100000000005</v>
      </c>
      <c r="I516" s="223"/>
      <c r="J516" s="15"/>
      <c r="K516" s="15"/>
      <c r="L516" s="219"/>
      <c r="M516" s="224"/>
      <c r="N516" s="225"/>
      <c r="O516" s="225"/>
      <c r="P516" s="225"/>
      <c r="Q516" s="225"/>
      <c r="R516" s="225"/>
      <c r="S516" s="225"/>
      <c r="T516" s="226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20" t="s">
        <v>148</v>
      </c>
      <c r="AU516" s="220" t="s">
        <v>88</v>
      </c>
      <c r="AV516" s="15" t="s">
        <v>144</v>
      </c>
      <c r="AW516" s="15" t="s">
        <v>32</v>
      </c>
      <c r="AX516" s="15" t="s">
        <v>86</v>
      </c>
      <c r="AY516" s="220" t="s">
        <v>136</v>
      </c>
    </row>
    <row r="517" spans="1:65" s="2" customFormat="1" ht="21.75" customHeight="1">
      <c r="A517" s="37"/>
      <c r="B517" s="187"/>
      <c r="C517" s="188" t="s">
        <v>511</v>
      </c>
      <c r="D517" s="188" t="s">
        <v>139</v>
      </c>
      <c r="E517" s="189" t="s">
        <v>512</v>
      </c>
      <c r="F517" s="190" t="s">
        <v>513</v>
      </c>
      <c r="G517" s="191" t="s">
        <v>211</v>
      </c>
      <c r="H517" s="192">
        <v>16169.31</v>
      </c>
      <c r="I517" s="193"/>
      <c r="J517" s="192">
        <f>ROUND(I517*H517,2)</f>
        <v>0</v>
      </c>
      <c r="K517" s="190" t="s">
        <v>143</v>
      </c>
      <c r="L517" s="38"/>
      <c r="M517" s="194" t="s">
        <v>1</v>
      </c>
      <c r="N517" s="195" t="s">
        <v>43</v>
      </c>
      <c r="O517" s="76"/>
      <c r="P517" s="196">
        <f>O517*H517</f>
        <v>0</v>
      </c>
      <c r="Q517" s="196">
        <v>0</v>
      </c>
      <c r="R517" s="196">
        <f>Q517*H517</f>
        <v>0</v>
      </c>
      <c r="S517" s="196">
        <v>0</v>
      </c>
      <c r="T517" s="197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198" t="s">
        <v>144</v>
      </c>
      <c r="AT517" s="198" t="s">
        <v>139</v>
      </c>
      <c r="AU517" s="198" t="s">
        <v>88</v>
      </c>
      <c r="AY517" s="18" t="s">
        <v>136</v>
      </c>
      <c r="BE517" s="199">
        <f>IF(N517="základní",J517,0)</f>
        <v>0</v>
      </c>
      <c r="BF517" s="199">
        <f>IF(N517="snížená",J517,0)</f>
        <v>0</v>
      </c>
      <c r="BG517" s="199">
        <f>IF(N517="zákl. přenesená",J517,0)</f>
        <v>0</v>
      </c>
      <c r="BH517" s="199">
        <f>IF(N517="sníž. přenesená",J517,0)</f>
        <v>0</v>
      </c>
      <c r="BI517" s="199">
        <f>IF(N517="nulová",J517,0)</f>
        <v>0</v>
      </c>
      <c r="BJ517" s="18" t="s">
        <v>86</v>
      </c>
      <c r="BK517" s="199">
        <f>ROUND(I517*H517,2)</f>
        <v>0</v>
      </c>
      <c r="BL517" s="18" t="s">
        <v>144</v>
      </c>
      <c r="BM517" s="198" t="s">
        <v>514</v>
      </c>
    </row>
    <row r="518" spans="1:47" s="2" customFormat="1" ht="12">
      <c r="A518" s="37"/>
      <c r="B518" s="38"/>
      <c r="C518" s="37"/>
      <c r="D518" s="200" t="s">
        <v>146</v>
      </c>
      <c r="E518" s="37"/>
      <c r="F518" s="201" t="s">
        <v>515</v>
      </c>
      <c r="G518" s="37"/>
      <c r="H518" s="37"/>
      <c r="I518" s="123"/>
      <c r="J518" s="37"/>
      <c r="K518" s="37"/>
      <c r="L518" s="38"/>
      <c r="M518" s="202"/>
      <c r="N518" s="203"/>
      <c r="O518" s="76"/>
      <c r="P518" s="76"/>
      <c r="Q518" s="76"/>
      <c r="R518" s="76"/>
      <c r="S518" s="76"/>
      <c r="T518" s="7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T518" s="18" t="s">
        <v>146</v>
      </c>
      <c r="AU518" s="18" t="s">
        <v>88</v>
      </c>
    </row>
    <row r="519" spans="1:51" s="13" customFormat="1" ht="12">
      <c r="A519" s="13"/>
      <c r="B519" s="204"/>
      <c r="C519" s="13"/>
      <c r="D519" s="200" t="s">
        <v>148</v>
      </c>
      <c r="E519" s="205" t="s">
        <v>1</v>
      </c>
      <c r="F519" s="206" t="s">
        <v>502</v>
      </c>
      <c r="G519" s="13"/>
      <c r="H519" s="205" t="s">
        <v>1</v>
      </c>
      <c r="I519" s="207"/>
      <c r="J519" s="13"/>
      <c r="K519" s="13"/>
      <c r="L519" s="204"/>
      <c r="M519" s="208"/>
      <c r="N519" s="209"/>
      <c r="O519" s="209"/>
      <c r="P519" s="209"/>
      <c r="Q519" s="209"/>
      <c r="R519" s="209"/>
      <c r="S519" s="209"/>
      <c r="T519" s="21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05" t="s">
        <v>148</v>
      </c>
      <c r="AU519" s="205" t="s">
        <v>88</v>
      </c>
      <c r="AV519" s="13" t="s">
        <v>86</v>
      </c>
      <c r="AW519" s="13" t="s">
        <v>32</v>
      </c>
      <c r="AX519" s="13" t="s">
        <v>78</v>
      </c>
      <c r="AY519" s="205" t="s">
        <v>136</v>
      </c>
    </row>
    <row r="520" spans="1:51" s="14" customFormat="1" ht="12">
      <c r="A520" s="14"/>
      <c r="B520" s="211"/>
      <c r="C520" s="14"/>
      <c r="D520" s="200" t="s">
        <v>148</v>
      </c>
      <c r="E520" s="212" t="s">
        <v>1</v>
      </c>
      <c r="F520" s="213" t="s">
        <v>516</v>
      </c>
      <c r="G520" s="14"/>
      <c r="H520" s="214">
        <v>5542.53</v>
      </c>
      <c r="I520" s="215"/>
      <c r="J520" s="14"/>
      <c r="K520" s="14"/>
      <c r="L520" s="211"/>
      <c r="M520" s="216"/>
      <c r="N520" s="217"/>
      <c r="O520" s="217"/>
      <c r="P520" s="217"/>
      <c r="Q520" s="217"/>
      <c r="R520" s="217"/>
      <c r="S520" s="217"/>
      <c r="T520" s="218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12" t="s">
        <v>148</v>
      </c>
      <c r="AU520" s="212" t="s">
        <v>88</v>
      </c>
      <c r="AV520" s="14" t="s">
        <v>88</v>
      </c>
      <c r="AW520" s="14" t="s">
        <v>32</v>
      </c>
      <c r="AX520" s="14" t="s">
        <v>78</v>
      </c>
      <c r="AY520" s="212" t="s">
        <v>136</v>
      </c>
    </row>
    <row r="521" spans="1:51" s="13" customFormat="1" ht="12">
      <c r="A521" s="13"/>
      <c r="B521" s="204"/>
      <c r="C521" s="13"/>
      <c r="D521" s="200" t="s">
        <v>148</v>
      </c>
      <c r="E521" s="205" t="s">
        <v>1</v>
      </c>
      <c r="F521" s="206" t="s">
        <v>504</v>
      </c>
      <c r="G521" s="13"/>
      <c r="H521" s="205" t="s">
        <v>1</v>
      </c>
      <c r="I521" s="207"/>
      <c r="J521" s="13"/>
      <c r="K521" s="13"/>
      <c r="L521" s="204"/>
      <c r="M521" s="208"/>
      <c r="N521" s="209"/>
      <c r="O521" s="209"/>
      <c r="P521" s="209"/>
      <c r="Q521" s="209"/>
      <c r="R521" s="209"/>
      <c r="S521" s="209"/>
      <c r="T521" s="21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05" t="s">
        <v>148</v>
      </c>
      <c r="AU521" s="205" t="s">
        <v>88</v>
      </c>
      <c r="AV521" s="13" t="s">
        <v>86</v>
      </c>
      <c r="AW521" s="13" t="s">
        <v>32</v>
      </c>
      <c r="AX521" s="13" t="s">
        <v>78</v>
      </c>
      <c r="AY521" s="205" t="s">
        <v>136</v>
      </c>
    </row>
    <row r="522" spans="1:51" s="14" customFormat="1" ht="12">
      <c r="A522" s="14"/>
      <c r="B522" s="211"/>
      <c r="C522" s="14"/>
      <c r="D522" s="200" t="s">
        <v>148</v>
      </c>
      <c r="E522" s="212" t="s">
        <v>1</v>
      </c>
      <c r="F522" s="213" t="s">
        <v>517</v>
      </c>
      <c r="G522" s="14"/>
      <c r="H522" s="214">
        <v>292.86</v>
      </c>
      <c r="I522" s="215"/>
      <c r="J522" s="14"/>
      <c r="K522" s="14"/>
      <c r="L522" s="211"/>
      <c r="M522" s="216"/>
      <c r="N522" s="217"/>
      <c r="O522" s="217"/>
      <c r="P522" s="217"/>
      <c r="Q522" s="217"/>
      <c r="R522" s="217"/>
      <c r="S522" s="217"/>
      <c r="T522" s="218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12" t="s">
        <v>148</v>
      </c>
      <c r="AU522" s="212" t="s">
        <v>88</v>
      </c>
      <c r="AV522" s="14" t="s">
        <v>88</v>
      </c>
      <c r="AW522" s="14" t="s">
        <v>32</v>
      </c>
      <c r="AX522" s="14" t="s">
        <v>78</v>
      </c>
      <c r="AY522" s="212" t="s">
        <v>136</v>
      </c>
    </row>
    <row r="523" spans="1:51" s="13" customFormat="1" ht="12">
      <c r="A523" s="13"/>
      <c r="B523" s="204"/>
      <c r="C523" s="13"/>
      <c r="D523" s="200" t="s">
        <v>148</v>
      </c>
      <c r="E523" s="205" t="s">
        <v>1</v>
      </c>
      <c r="F523" s="206" t="s">
        <v>506</v>
      </c>
      <c r="G523" s="13"/>
      <c r="H523" s="205" t="s">
        <v>1</v>
      </c>
      <c r="I523" s="207"/>
      <c r="J523" s="13"/>
      <c r="K523" s="13"/>
      <c r="L523" s="204"/>
      <c r="M523" s="208"/>
      <c r="N523" s="209"/>
      <c r="O523" s="209"/>
      <c r="P523" s="209"/>
      <c r="Q523" s="209"/>
      <c r="R523" s="209"/>
      <c r="S523" s="209"/>
      <c r="T523" s="210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05" t="s">
        <v>148</v>
      </c>
      <c r="AU523" s="205" t="s">
        <v>88</v>
      </c>
      <c r="AV523" s="13" t="s">
        <v>86</v>
      </c>
      <c r="AW523" s="13" t="s">
        <v>32</v>
      </c>
      <c r="AX523" s="13" t="s">
        <v>78</v>
      </c>
      <c r="AY523" s="205" t="s">
        <v>136</v>
      </c>
    </row>
    <row r="524" spans="1:51" s="14" customFormat="1" ht="12">
      <c r="A524" s="14"/>
      <c r="B524" s="211"/>
      <c r="C524" s="14"/>
      <c r="D524" s="200" t="s">
        <v>148</v>
      </c>
      <c r="E524" s="212" t="s">
        <v>1</v>
      </c>
      <c r="F524" s="213" t="s">
        <v>518</v>
      </c>
      <c r="G524" s="14"/>
      <c r="H524" s="214">
        <v>2591.34</v>
      </c>
      <c r="I524" s="215"/>
      <c r="J524" s="14"/>
      <c r="K524" s="14"/>
      <c r="L524" s="211"/>
      <c r="M524" s="216"/>
      <c r="N524" s="217"/>
      <c r="O524" s="217"/>
      <c r="P524" s="217"/>
      <c r="Q524" s="217"/>
      <c r="R524" s="217"/>
      <c r="S524" s="217"/>
      <c r="T524" s="218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12" t="s">
        <v>148</v>
      </c>
      <c r="AU524" s="212" t="s">
        <v>88</v>
      </c>
      <c r="AV524" s="14" t="s">
        <v>88</v>
      </c>
      <c r="AW524" s="14" t="s">
        <v>32</v>
      </c>
      <c r="AX524" s="14" t="s">
        <v>78</v>
      </c>
      <c r="AY524" s="212" t="s">
        <v>136</v>
      </c>
    </row>
    <row r="525" spans="1:51" s="13" customFormat="1" ht="12">
      <c r="A525" s="13"/>
      <c r="B525" s="204"/>
      <c r="C525" s="13"/>
      <c r="D525" s="200" t="s">
        <v>148</v>
      </c>
      <c r="E525" s="205" t="s">
        <v>1</v>
      </c>
      <c r="F525" s="206" t="s">
        <v>508</v>
      </c>
      <c r="G525" s="13"/>
      <c r="H525" s="205" t="s">
        <v>1</v>
      </c>
      <c r="I525" s="207"/>
      <c r="J525" s="13"/>
      <c r="K525" s="13"/>
      <c r="L525" s="204"/>
      <c r="M525" s="208"/>
      <c r="N525" s="209"/>
      <c r="O525" s="209"/>
      <c r="P525" s="209"/>
      <c r="Q525" s="209"/>
      <c r="R525" s="209"/>
      <c r="S525" s="209"/>
      <c r="T525" s="210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05" t="s">
        <v>148</v>
      </c>
      <c r="AU525" s="205" t="s">
        <v>88</v>
      </c>
      <c r="AV525" s="13" t="s">
        <v>86</v>
      </c>
      <c r="AW525" s="13" t="s">
        <v>32</v>
      </c>
      <c r="AX525" s="13" t="s">
        <v>78</v>
      </c>
      <c r="AY525" s="205" t="s">
        <v>136</v>
      </c>
    </row>
    <row r="526" spans="1:51" s="14" customFormat="1" ht="12">
      <c r="A526" s="14"/>
      <c r="B526" s="211"/>
      <c r="C526" s="14"/>
      <c r="D526" s="200" t="s">
        <v>148</v>
      </c>
      <c r="E526" s="212" t="s">
        <v>1</v>
      </c>
      <c r="F526" s="213" t="s">
        <v>509</v>
      </c>
      <c r="G526" s="14"/>
      <c r="H526" s="214">
        <v>2.51</v>
      </c>
      <c r="I526" s="215"/>
      <c r="J526" s="14"/>
      <c r="K526" s="14"/>
      <c r="L526" s="211"/>
      <c r="M526" s="216"/>
      <c r="N526" s="217"/>
      <c r="O526" s="217"/>
      <c r="P526" s="217"/>
      <c r="Q526" s="217"/>
      <c r="R526" s="217"/>
      <c r="S526" s="217"/>
      <c r="T526" s="218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12" t="s">
        <v>148</v>
      </c>
      <c r="AU526" s="212" t="s">
        <v>88</v>
      </c>
      <c r="AV526" s="14" t="s">
        <v>88</v>
      </c>
      <c r="AW526" s="14" t="s">
        <v>32</v>
      </c>
      <c r="AX526" s="14" t="s">
        <v>78</v>
      </c>
      <c r="AY526" s="212" t="s">
        <v>136</v>
      </c>
    </row>
    <row r="527" spans="1:51" s="13" customFormat="1" ht="12">
      <c r="A527" s="13"/>
      <c r="B527" s="204"/>
      <c r="C527" s="13"/>
      <c r="D527" s="200" t="s">
        <v>148</v>
      </c>
      <c r="E527" s="205" t="s">
        <v>1</v>
      </c>
      <c r="F527" s="206" t="s">
        <v>171</v>
      </c>
      <c r="G527" s="13"/>
      <c r="H527" s="205" t="s">
        <v>1</v>
      </c>
      <c r="I527" s="207"/>
      <c r="J527" s="13"/>
      <c r="K527" s="13"/>
      <c r="L527" s="204"/>
      <c r="M527" s="208"/>
      <c r="N527" s="209"/>
      <c r="O527" s="209"/>
      <c r="P527" s="209"/>
      <c r="Q527" s="209"/>
      <c r="R527" s="209"/>
      <c r="S527" s="209"/>
      <c r="T527" s="210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05" t="s">
        <v>148</v>
      </c>
      <c r="AU527" s="205" t="s">
        <v>88</v>
      </c>
      <c r="AV527" s="13" t="s">
        <v>86</v>
      </c>
      <c r="AW527" s="13" t="s">
        <v>32</v>
      </c>
      <c r="AX527" s="13" t="s">
        <v>78</v>
      </c>
      <c r="AY527" s="205" t="s">
        <v>136</v>
      </c>
    </row>
    <row r="528" spans="1:51" s="13" customFormat="1" ht="12">
      <c r="A528" s="13"/>
      <c r="B528" s="204"/>
      <c r="C528" s="13"/>
      <c r="D528" s="200" t="s">
        <v>148</v>
      </c>
      <c r="E528" s="205" t="s">
        <v>1</v>
      </c>
      <c r="F528" s="206" t="s">
        <v>172</v>
      </c>
      <c r="G528" s="13"/>
      <c r="H528" s="205" t="s">
        <v>1</v>
      </c>
      <c r="I528" s="207"/>
      <c r="J528" s="13"/>
      <c r="K528" s="13"/>
      <c r="L528" s="204"/>
      <c r="M528" s="208"/>
      <c r="N528" s="209"/>
      <c r="O528" s="209"/>
      <c r="P528" s="209"/>
      <c r="Q528" s="209"/>
      <c r="R528" s="209"/>
      <c r="S528" s="209"/>
      <c r="T528" s="210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05" t="s">
        <v>148</v>
      </c>
      <c r="AU528" s="205" t="s">
        <v>88</v>
      </c>
      <c r="AV528" s="13" t="s">
        <v>86</v>
      </c>
      <c r="AW528" s="13" t="s">
        <v>32</v>
      </c>
      <c r="AX528" s="13" t="s">
        <v>78</v>
      </c>
      <c r="AY528" s="205" t="s">
        <v>136</v>
      </c>
    </row>
    <row r="529" spans="1:51" s="14" customFormat="1" ht="12">
      <c r="A529" s="14"/>
      <c r="B529" s="211"/>
      <c r="C529" s="14"/>
      <c r="D529" s="200" t="s">
        <v>148</v>
      </c>
      <c r="E529" s="212" t="s">
        <v>1</v>
      </c>
      <c r="F529" s="213" t="s">
        <v>519</v>
      </c>
      <c r="G529" s="14"/>
      <c r="H529" s="214">
        <v>7740.07</v>
      </c>
      <c r="I529" s="215"/>
      <c r="J529" s="14"/>
      <c r="K529" s="14"/>
      <c r="L529" s="211"/>
      <c r="M529" s="216"/>
      <c r="N529" s="217"/>
      <c r="O529" s="217"/>
      <c r="P529" s="217"/>
      <c r="Q529" s="217"/>
      <c r="R529" s="217"/>
      <c r="S529" s="217"/>
      <c r="T529" s="218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12" t="s">
        <v>148</v>
      </c>
      <c r="AU529" s="212" t="s">
        <v>88</v>
      </c>
      <c r="AV529" s="14" t="s">
        <v>88</v>
      </c>
      <c r="AW529" s="14" t="s">
        <v>32</v>
      </c>
      <c r="AX529" s="14" t="s">
        <v>78</v>
      </c>
      <c r="AY529" s="212" t="s">
        <v>136</v>
      </c>
    </row>
    <row r="530" spans="1:51" s="15" customFormat="1" ht="12">
      <c r="A530" s="15"/>
      <c r="B530" s="219"/>
      <c r="C530" s="15"/>
      <c r="D530" s="200" t="s">
        <v>148</v>
      </c>
      <c r="E530" s="220" t="s">
        <v>1</v>
      </c>
      <c r="F530" s="221" t="s">
        <v>151</v>
      </c>
      <c r="G530" s="15"/>
      <c r="H530" s="222">
        <v>16169.31</v>
      </c>
      <c r="I530" s="223"/>
      <c r="J530" s="15"/>
      <c r="K530" s="15"/>
      <c r="L530" s="219"/>
      <c r="M530" s="236"/>
      <c r="N530" s="237"/>
      <c r="O530" s="237"/>
      <c r="P530" s="237"/>
      <c r="Q530" s="237"/>
      <c r="R530" s="237"/>
      <c r="S530" s="237"/>
      <c r="T530" s="238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20" t="s">
        <v>148</v>
      </c>
      <c r="AU530" s="220" t="s">
        <v>88</v>
      </c>
      <c r="AV530" s="15" t="s">
        <v>144</v>
      </c>
      <c r="AW530" s="15" t="s">
        <v>32</v>
      </c>
      <c r="AX530" s="15" t="s">
        <v>86</v>
      </c>
      <c r="AY530" s="220" t="s">
        <v>136</v>
      </c>
    </row>
    <row r="531" spans="1:31" s="2" customFormat="1" ht="6.95" customHeight="1">
      <c r="A531" s="37"/>
      <c r="B531" s="59"/>
      <c r="C531" s="60"/>
      <c r="D531" s="60"/>
      <c r="E531" s="60"/>
      <c r="F531" s="60"/>
      <c r="G531" s="60"/>
      <c r="H531" s="60"/>
      <c r="I531" s="147"/>
      <c r="J531" s="60"/>
      <c r="K531" s="60"/>
      <c r="L531" s="38"/>
      <c r="M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</row>
  </sheetData>
  <autoFilter ref="C124:K530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104</v>
      </c>
      <c r="I4" s="119"/>
      <c r="L4" s="21"/>
      <c r="M4" s="121" t="s">
        <v>10</v>
      </c>
      <c r="AT4" s="18" t="s">
        <v>3</v>
      </c>
    </row>
    <row r="5" spans="2:12" s="1" customFormat="1" ht="6.95" customHeight="1">
      <c r="B5" s="21"/>
      <c r="I5" s="119"/>
      <c r="L5" s="21"/>
    </row>
    <row r="6" spans="2:12" s="1" customFormat="1" ht="12" customHeight="1">
      <c r="B6" s="21"/>
      <c r="D6" s="31" t="s">
        <v>15</v>
      </c>
      <c r="I6" s="119"/>
      <c r="L6" s="21"/>
    </row>
    <row r="7" spans="2:12" s="1" customFormat="1" ht="16.5" customHeight="1">
      <c r="B7" s="21"/>
      <c r="E7" s="122" t="str">
        <f>'Rekapitulace stavby'!K6</f>
        <v>III/19347 a III/19348 Kvíčovice (2.etapa)</v>
      </c>
      <c r="F7" s="31"/>
      <c r="G7" s="31"/>
      <c r="H7" s="31"/>
      <c r="I7" s="119"/>
      <c r="L7" s="21"/>
    </row>
    <row r="8" spans="1:31" s="2" customFormat="1" ht="12" customHeight="1">
      <c r="A8" s="37"/>
      <c r="B8" s="38"/>
      <c r="C8" s="37"/>
      <c r="D8" s="31" t="s">
        <v>105</v>
      </c>
      <c r="E8" s="37"/>
      <c r="F8" s="37"/>
      <c r="G8" s="37"/>
      <c r="H8" s="37"/>
      <c r="I8" s="123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520</v>
      </c>
      <c r="F9" s="37"/>
      <c r="G9" s="37"/>
      <c r="H9" s="37"/>
      <c r="I9" s="123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123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124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19</v>
      </c>
      <c r="E12" s="37"/>
      <c r="F12" s="26" t="s">
        <v>25</v>
      </c>
      <c r="G12" s="37"/>
      <c r="H12" s="37"/>
      <c r="I12" s="124" t="s">
        <v>21</v>
      </c>
      <c r="J12" s="68" t="str">
        <f>'Rekapitulace stavby'!AN8</f>
        <v>23. 2. 2020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3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124" t="s">
        <v>24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4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23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4" t="s">
        <v>24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4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23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4" t="s">
        <v>24</v>
      </c>
      <c r="J20" s="26" t="s">
        <v>30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124" t="s">
        <v>26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23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124" t="s">
        <v>24</v>
      </c>
      <c r="J23" s="26" t="s">
        <v>34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124" t="s">
        <v>26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23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123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5"/>
      <c r="B27" s="126"/>
      <c r="C27" s="125"/>
      <c r="D27" s="125"/>
      <c r="E27" s="35" t="s">
        <v>1</v>
      </c>
      <c r="F27" s="35"/>
      <c r="G27" s="35"/>
      <c r="H27" s="35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23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2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30" t="s">
        <v>38</v>
      </c>
      <c r="E30" s="37"/>
      <c r="F30" s="37"/>
      <c r="G30" s="37"/>
      <c r="H30" s="37"/>
      <c r="I30" s="123"/>
      <c r="J30" s="95">
        <f>ROUND(J125,2)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2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40</v>
      </c>
      <c r="G32" s="37"/>
      <c r="H32" s="37"/>
      <c r="I32" s="131" t="s">
        <v>39</v>
      </c>
      <c r="J32" s="42" t="s">
        <v>41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32" t="s">
        <v>42</v>
      </c>
      <c r="E33" s="31" t="s">
        <v>43</v>
      </c>
      <c r="F33" s="133">
        <f>ROUND((SUM(BE125:BE574)),2)</f>
        <v>0</v>
      </c>
      <c r="G33" s="37"/>
      <c r="H33" s="37"/>
      <c r="I33" s="134">
        <v>0.21</v>
      </c>
      <c r="J33" s="133">
        <f>ROUND(((SUM(BE125:BE574))*I33),2)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44</v>
      </c>
      <c r="F34" s="133">
        <f>ROUND((SUM(BF125:BF574)),2)</f>
        <v>0</v>
      </c>
      <c r="G34" s="37"/>
      <c r="H34" s="37"/>
      <c r="I34" s="134">
        <v>0.15</v>
      </c>
      <c r="J34" s="133">
        <f>ROUND(((SUM(BF125:BF574))*I34),2)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45</v>
      </c>
      <c r="F35" s="133">
        <f>ROUND((SUM(BG125:BG574)),2)</f>
        <v>0</v>
      </c>
      <c r="G35" s="37"/>
      <c r="H35" s="37"/>
      <c r="I35" s="134">
        <v>0.21</v>
      </c>
      <c r="J35" s="133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46</v>
      </c>
      <c r="F36" s="133">
        <f>ROUND((SUM(BH125:BH574)),2)</f>
        <v>0</v>
      </c>
      <c r="G36" s="37"/>
      <c r="H36" s="37"/>
      <c r="I36" s="134">
        <v>0.15</v>
      </c>
      <c r="J36" s="133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47</v>
      </c>
      <c r="F37" s="133">
        <f>ROUND((SUM(BI125:BI574)),2)</f>
        <v>0</v>
      </c>
      <c r="G37" s="37"/>
      <c r="H37" s="37"/>
      <c r="I37" s="134">
        <v>0</v>
      </c>
      <c r="J37" s="133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23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5"/>
      <c r="D39" s="136" t="s">
        <v>48</v>
      </c>
      <c r="E39" s="80"/>
      <c r="F39" s="80"/>
      <c r="G39" s="137" t="s">
        <v>49</v>
      </c>
      <c r="H39" s="138" t="s">
        <v>50</v>
      </c>
      <c r="I39" s="139"/>
      <c r="J39" s="140">
        <f>SUM(J30:J37)</f>
        <v>0</v>
      </c>
      <c r="K39" s="141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3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9"/>
      <c r="L41" s="21"/>
    </row>
    <row r="42" spans="2:12" s="1" customFormat="1" ht="14.4" customHeight="1">
      <c r="B42" s="21"/>
      <c r="I42" s="119"/>
      <c r="L42" s="21"/>
    </row>
    <row r="43" spans="2:12" s="1" customFormat="1" ht="14.4" customHeight="1">
      <c r="B43" s="21"/>
      <c r="I43" s="119"/>
      <c r="L43" s="21"/>
    </row>
    <row r="44" spans="2:12" s="1" customFormat="1" ht="14.4" customHeight="1">
      <c r="B44" s="21"/>
      <c r="I44" s="119"/>
      <c r="L44" s="21"/>
    </row>
    <row r="45" spans="2:12" s="1" customFormat="1" ht="14.4" customHeight="1">
      <c r="B45" s="21"/>
      <c r="I45" s="119"/>
      <c r="L45" s="21"/>
    </row>
    <row r="46" spans="2:12" s="1" customFormat="1" ht="14.4" customHeight="1">
      <c r="B46" s="21"/>
      <c r="I46" s="119"/>
      <c r="L46" s="21"/>
    </row>
    <row r="47" spans="2:12" s="1" customFormat="1" ht="14.4" customHeight="1">
      <c r="B47" s="21"/>
      <c r="I47" s="119"/>
      <c r="L47" s="21"/>
    </row>
    <row r="48" spans="2:12" s="1" customFormat="1" ht="14.4" customHeight="1">
      <c r="B48" s="21"/>
      <c r="I48" s="119"/>
      <c r="L48" s="21"/>
    </row>
    <row r="49" spans="2:12" s="1" customFormat="1" ht="14.4" customHeight="1">
      <c r="B49" s="21"/>
      <c r="I49" s="119"/>
      <c r="L49" s="21"/>
    </row>
    <row r="50" spans="2:12" s="2" customFormat="1" ht="14.4" customHeight="1">
      <c r="B50" s="54"/>
      <c r="D50" s="55" t="s">
        <v>51</v>
      </c>
      <c r="E50" s="56"/>
      <c r="F50" s="56"/>
      <c r="G50" s="55" t="s">
        <v>52</v>
      </c>
      <c r="H50" s="56"/>
      <c r="I50" s="142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53</v>
      </c>
      <c r="E61" s="40"/>
      <c r="F61" s="143" t="s">
        <v>54</v>
      </c>
      <c r="G61" s="57" t="s">
        <v>53</v>
      </c>
      <c r="H61" s="40"/>
      <c r="I61" s="144"/>
      <c r="J61" s="145" t="s">
        <v>54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55</v>
      </c>
      <c r="E65" s="58"/>
      <c r="F65" s="58"/>
      <c r="G65" s="55" t="s">
        <v>56</v>
      </c>
      <c r="H65" s="58"/>
      <c r="I65" s="146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53</v>
      </c>
      <c r="E76" s="40"/>
      <c r="F76" s="143" t="s">
        <v>54</v>
      </c>
      <c r="G76" s="57" t="s">
        <v>53</v>
      </c>
      <c r="H76" s="40"/>
      <c r="I76" s="144"/>
      <c r="J76" s="145" t="s">
        <v>54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48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107</v>
      </c>
      <c r="D82" s="37"/>
      <c r="E82" s="37"/>
      <c r="F82" s="37"/>
      <c r="G82" s="37"/>
      <c r="H82" s="37"/>
      <c r="I82" s="123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3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123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2" t="str">
        <f>E7</f>
        <v>III/19347 a III/19348 Kvíčovice (2.etapa)</v>
      </c>
      <c r="F85" s="31"/>
      <c r="G85" s="31"/>
      <c r="H85" s="31"/>
      <c r="I85" s="123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105</v>
      </c>
      <c r="D86" s="37"/>
      <c r="E86" s="37"/>
      <c r="F86" s="37"/>
      <c r="G86" s="37"/>
      <c r="H86" s="37"/>
      <c r="I86" s="123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 102 - Komunikace - obec Kvíčovice</v>
      </c>
      <c r="F87" s="37"/>
      <c r="G87" s="37"/>
      <c r="H87" s="37"/>
      <c r="I87" s="123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23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19</v>
      </c>
      <c r="D89" s="37"/>
      <c r="E89" s="37"/>
      <c r="F89" s="26" t="str">
        <f>F12</f>
        <v xml:space="preserve"> </v>
      </c>
      <c r="G89" s="37"/>
      <c r="H89" s="37"/>
      <c r="I89" s="124" t="s">
        <v>21</v>
      </c>
      <c r="J89" s="68" t="str">
        <f>IF(J12="","",J12)</f>
        <v>23. 2. 2020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23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 xml:space="preserve"> </v>
      </c>
      <c r="G91" s="37"/>
      <c r="H91" s="37"/>
      <c r="I91" s="124" t="s">
        <v>29</v>
      </c>
      <c r="J91" s="35" t="str">
        <f>E21</f>
        <v>U-PROJEKT DOS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4" t="s">
        <v>33</v>
      </c>
      <c r="J92" s="35" t="str">
        <f>E24</f>
        <v>SPRINCL s.r.o.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23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49" t="s">
        <v>108</v>
      </c>
      <c r="D94" s="135"/>
      <c r="E94" s="135"/>
      <c r="F94" s="135"/>
      <c r="G94" s="135"/>
      <c r="H94" s="135"/>
      <c r="I94" s="150"/>
      <c r="J94" s="151" t="s">
        <v>109</v>
      </c>
      <c r="K94" s="135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23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52" t="s">
        <v>110</v>
      </c>
      <c r="D96" s="37"/>
      <c r="E96" s="37"/>
      <c r="F96" s="37"/>
      <c r="G96" s="37"/>
      <c r="H96" s="37"/>
      <c r="I96" s="123"/>
      <c r="J96" s="95">
        <f>J125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111</v>
      </c>
    </row>
    <row r="97" spans="1:31" s="9" customFormat="1" ht="24.95" customHeight="1">
      <c r="A97" s="9"/>
      <c r="B97" s="153"/>
      <c r="C97" s="9"/>
      <c r="D97" s="154" t="s">
        <v>112</v>
      </c>
      <c r="E97" s="155"/>
      <c r="F97" s="155"/>
      <c r="G97" s="155"/>
      <c r="H97" s="155"/>
      <c r="I97" s="156"/>
      <c r="J97" s="157">
        <f>J126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8"/>
      <c r="C98" s="10"/>
      <c r="D98" s="159" t="s">
        <v>113</v>
      </c>
      <c r="E98" s="160"/>
      <c r="F98" s="160"/>
      <c r="G98" s="160"/>
      <c r="H98" s="160"/>
      <c r="I98" s="161"/>
      <c r="J98" s="162">
        <f>J127</f>
        <v>0</v>
      </c>
      <c r="K98" s="10"/>
      <c r="L98" s="15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58"/>
      <c r="C99" s="10"/>
      <c r="D99" s="159" t="s">
        <v>521</v>
      </c>
      <c r="E99" s="160"/>
      <c r="F99" s="160"/>
      <c r="G99" s="160"/>
      <c r="H99" s="160"/>
      <c r="I99" s="161"/>
      <c r="J99" s="162">
        <f>J279</f>
        <v>0</v>
      </c>
      <c r="K99" s="10"/>
      <c r="L99" s="15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8"/>
      <c r="C100" s="10"/>
      <c r="D100" s="159" t="s">
        <v>115</v>
      </c>
      <c r="E100" s="160"/>
      <c r="F100" s="160"/>
      <c r="G100" s="160"/>
      <c r="H100" s="160"/>
      <c r="I100" s="161"/>
      <c r="J100" s="162">
        <f>J295</f>
        <v>0</v>
      </c>
      <c r="K100" s="10"/>
      <c r="L100" s="15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58"/>
      <c r="C101" s="10"/>
      <c r="D101" s="159" t="s">
        <v>116</v>
      </c>
      <c r="E101" s="160"/>
      <c r="F101" s="160"/>
      <c r="G101" s="160"/>
      <c r="H101" s="160"/>
      <c r="I101" s="161"/>
      <c r="J101" s="162">
        <f>J296</f>
        <v>0</v>
      </c>
      <c r="K101" s="10"/>
      <c r="L101" s="15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58"/>
      <c r="C102" s="10"/>
      <c r="D102" s="159" t="s">
        <v>117</v>
      </c>
      <c r="E102" s="160"/>
      <c r="F102" s="160"/>
      <c r="G102" s="160"/>
      <c r="H102" s="160"/>
      <c r="I102" s="161"/>
      <c r="J102" s="162">
        <f>J337</f>
        <v>0</v>
      </c>
      <c r="K102" s="10"/>
      <c r="L102" s="15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8"/>
      <c r="C103" s="10"/>
      <c r="D103" s="159" t="s">
        <v>118</v>
      </c>
      <c r="E103" s="160"/>
      <c r="F103" s="160"/>
      <c r="G103" s="160"/>
      <c r="H103" s="160"/>
      <c r="I103" s="161"/>
      <c r="J103" s="162">
        <f>J440</f>
        <v>0</v>
      </c>
      <c r="K103" s="10"/>
      <c r="L103" s="15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58"/>
      <c r="C104" s="10"/>
      <c r="D104" s="159" t="s">
        <v>119</v>
      </c>
      <c r="E104" s="160"/>
      <c r="F104" s="160"/>
      <c r="G104" s="160"/>
      <c r="H104" s="160"/>
      <c r="I104" s="161"/>
      <c r="J104" s="162">
        <f>J456</f>
        <v>0</v>
      </c>
      <c r="K104" s="10"/>
      <c r="L104" s="15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8"/>
      <c r="C105" s="10"/>
      <c r="D105" s="159" t="s">
        <v>120</v>
      </c>
      <c r="E105" s="160"/>
      <c r="F105" s="160"/>
      <c r="G105" s="160"/>
      <c r="H105" s="160"/>
      <c r="I105" s="161"/>
      <c r="J105" s="162">
        <f>J536</f>
        <v>0</v>
      </c>
      <c r="K105" s="10"/>
      <c r="L105" s="15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7"/>
      <c r="D106" s="37"/>
      <c r="E106" s="37"/>
      <c r="F106" s="37"/>
      <c r="G106" s="37"/>
      <c r="H106" s="37"/>
      <c r="I106" s="123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59"/>
      <c r="C107" s="60"/>
      <c r="D107" s="60"/>
      <c r="E107" s="60"/>
      <c r="F107" s="60"/>
      <c r="G107" s="60"/>
      <c r="H107" s="60"/>
      <c r="I107" s="147"/>
      <c r="J107" s="60"/>
      <c r="K107" s="60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1"/>
      <c r="C111" s="62"/>
      <c r="D111" s="62"/>
      <c r="E111" s="62"/>
      <c r="F111" s="62"/>
      <c r="G111" s="62"/>
      <c r="H111" s="62"/>
      <c r="I111" s="148"/>
      <c r="J111" s="62"/>
      <c r="K111" s="62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121</v>
      </c>
      <c r="D112" s="37"/>
      <c r="E112" s="37"/>
      <c r="F112" s="37"/>
      <c r="G112" s="37"/>
      <c r="H112" s="37"/>
      <c r="I112" s="123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123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15</v>
      </c>
      <c r="D114" s="37"/>
      <c r="E114" s="37"/>
      <c r="F114" s="37"/>
      <c r="G114" s="37"/>
      <c r="H114" s="37"/>
      <c r="I114" s="123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7"/>
      <c r="D115" s="37"/>
      <c r="E115" s="122" t="str">
        <f>E7</f>
        <v>III/19347 a III/19348 Kvíčovice (2.etapa)</v>
      </c>
      <c r="F115" s="31"/>
      <c r="G115" s="31"/>
      <c r="H115" s="31"/>
      <c r="I115" s="123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105</v>
      </c>
      <c r="D116" s="37"/>
      <c r="E116" s="37"/>
      <c r="F116" s="37"/>
      <c r="G116" s="37"/>
      <c r="H116" s="37"/>
      <c r="I116" s="123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7"/>
      <c r="D117" s="37"/>
      <c r="E117" s="66" t="str">
        <f>E9</f>
        <v>SO 102 - Komunikace - obec Kvíčovice</v>
      </c>
      <c r="F117" s="37"/>
      <c r="G117" s="37"/>
      <c r="H117" s="37"/>
      <c r="I117" s="123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7"/>
      <c r="D118" s="37"/>
      <c r="E118" s="37"/>
      <c r="F118" s="37"/>
      <c r="G118" s="37"/>
      <c r="H118" s="37"/>
      <c r="I118" s="123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19</v>
      </c>
      <c r="D119" s="37"/>
      <c r="E119" s="37"/>
      <c r="F119" s="26" t="str">
        <f>F12</f>
        <v xml:space="preserve"> </v>
      </c>
      <c r="G119" s="37"/>
      <c r="H119" s="37"/>
      <c r="I119" s="124" t="s">
        <v>21</v>
      </c>
      <c r="J119" s="68" t="str">
        <f>IF(J12="","",J12)</f>
        <v>23. 2. 2020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7"/>
      <c r="D120" s="37"/>
      <c r="E120" s="37"/>
      <c r="F120" s="37"/>
      <c r="G120" s="37"/>
      <c r="H120" s="37"/>
      <c r="I120" s="123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5.65" customHeight="1">
      <c r="A121" s="37"/>
      <c r="B121" s="38"/>
      <c r="C121" s="31" t="s">
        <v>23</v>
      </c>
      <c r="D121" s="37"/>
      <c r="E121" s="37"/>
      <c r="F121" s="26" t="str">
        <f>E15</f>
        <v xml:space="preserve"> </v>
      </c>
      <c r="G121" s="37"/>
      <c r="H121" s="37"/>
      <c r="I121" s="124" t="s">
        <v>29</v>
      </c>
      <c r="J121" s="35" t="str">
        <f>E21</f>
        <v>U-PROJEKT DOS s.r.o.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27</v>
      </c>
      <c r="D122" s="37"/>
      <c r="E122" s="37"/>
      <c r="F122" s="26" t="str">
        <f>IF(E18="","",E18)</f>
        <v>Vyplň údaj</v>
      </c>
      <c r="G122" s="37"/>
      <c r="H122" s="37"/>
      <c r="I122" s="124" t="s">
        <v>33</v>
      </c>
      <c r="J122" s="35" t="str">
        <f>E24</f>
        <v>SPRINCL s.r.o.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7"/>
      <c r="D123" s="37"/>
      <c r="E123" s="37"/>
      <c r="F123" s="37"/>
      <c r="G123" s="37"/>
      <c r="H123" s="37"/>
      <c r="I123" s="123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63"/>
      <c r="B124" s="164"/>
      <c r="C124" s="165" t="s">
        <v>122</v>
      </c>
      <c r="D124" s="166" t="s">
        <v>63</v>
      </c>
      <c r="E124" s="166" t="s">
        <v>59</v>
      </c>
      <c r="F124" s="166" t="s">
        <v>60</v>
      </c>
      <c r="G124" s="166" t="s">
        <v>123</v>
      </c>
      <c r="H124" s="166" t="s">
        <v>124</v>
      </c>
      <c r="I124" s="167" t="s">
        <v>125</v>
      </c>
      <c r="J124" s="166" t="s">
        <v>109</v>
      </c>
      <c r="K124" s="168" t="s">
        <v>126</v>
      </c>
      <c r="L124" s="169"/>
      <c r="M124" s="85" t="s">
        <v>1</v>
      </c>
      <c r="N124" s="86" t="s">
        <v>42</v>
      </c>
      <c r="O124" s="86" t="s">
        <v>127</v>
      </c>
      <c r="P124" s="86" t="s">
        <v>128</v>
      </c>
      <c r="Q124" s="86" t="s">
        <v>129</v>
      </c>
      <c r="R124" s="86" t="s">
        <v>130</v>
      </c>
      <c r="S124" s="86" t="s">
        <v>131</v>
      </c>
      <c r="T124" s="87" t="s">
        <v>132</v>
      </c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</row>
    <row r="125" spans="1:63" s="2" customFormat="1" ht="22.8" customHeight="1">
      <c r="A125" s="37"/>
      <c r="B125" s="38"/>
      <c r="C125" s="92" t="s">
        <v>133</v>
      </c>
      <c r="D125" s="37"/>
      <c r="E125" s="37"/>
      <c r="F125" s="37"/>
      <c r="G125" s="37"/>
      <c r="H125" s="37"/>
      <c r="I125" s="123"/>
      <c r="J125" s="170">
        <f>BK125</f>
        <v>0</v>
      </c>
      <c r="K125" s="37"/>
      <c r="L125" s="38"/>
      <c r="M125" s="88"/>
      <c r="N125" s="72"/>
      <c r="O125" s="89"/>
      <c r="P125" s="171">
        <f>P126</f>
        <v>0</v>
      </c>
      <c r="Q125" s="89"/>
      <c r="R125" s="171">
        <f>R126</f>
        <v>976.314111383</v>
      </c>
      <c r="S125" s="89"/>
      <c r="T125" s="172">
        <f>T126</f>
        <v>347.41646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77</v>
      </c>
      <c r="AU125" s="18" t="s">
        <v>111</v>
      </c>
      <c r="BK125" s="173">
        <f>BK126</f>
        <v>0</v>
      </c>
    </row>
    <row r="126" spans="1:63" s="12" customFormat="1" ht="25.9" customHeight="1">
      <c r="A126" s="12"/>
      <c r="B126" s="174"/>
      <c r="C126" s="12"/>
      <c r="D126" s="175" t="s">
        <v>77</v>
      </c>
      <c r="E126" s="176" t="s">
        <v>134</v>
      </c>
      <c r="F126" s="176" t="s">
        <v>135</v>
      </c>
      <c r="G126" s="12"/>
      <c r="H126" s="12"/>
      <c r="I126" s="177"/>
      <c r="J126" s="178">
        <f>BK126</f>
        <v>0</v>
      </c>
      <c r="K126" s="12"/>
      <c r="L126" s="174"/>
      <c r="M126" s="179"/>
      <c r="N126" s="180"/>
      <c r="O126" s="180"/>
      <c r="P126" s="181">
        <f>P127+P295+P440+P536</f>
        <v>0</v>
      </c>
      <c r="Q126" s="180"/>
      <c r="R126" s="181">
        <f>R127+R295+R440+R536</f>
        <v>976.314111383</v>
      </c>
      <c r="S126" s="180"/>
      <c r="T126" s="182">
        <f>T127+T295+T440+T536</f>
        <v>347.41646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5" t="s">
        <v>86</v>
      </c>
      <c r="AT126" s="183" t="s">
        <v>77</v>
      </c>
      <c r="AU126" s="183" t="s">
        <v>78</v>
      </c>
      <c r="AY126" s="175" t="s">
        <v>136</v>
      </c>
      <c r="BK126" s="184">
        <f>BK127+BK295+BK440+BK536</f>
        <v>0</v>
      </c>
    </row>
    <row r="127" spans="1:63" s="12" customFormat="1" ht="22.8" customHeight="1">
      <c r="A127" s="12"/>
      <c r="B127" s="174"/>
      <c r="C127" s="12"/>
      <c r="D127" s="175" t="s">
        <v>77</v>
      </c>
      <c r="E127" s="185" t="s">
        <v>137</v>
      </c>
      <c r="F127" s="185" t="s">
        <v>138</v>
      </c>
      <c r="G127" s="12"/>
      <c r="H127" s="12"/>
      <c r="I127" s="177"/>
      <c r="J127" s="186">
        <f>BK127</f>
        <v>0</v>
      </c>
      <c r="K127" s="12"/>
      <c r="L127" s="174"/>
      <c r="M127" s="179"/>
      <c r="N127" s="180"/>
      <c r="O127" s="180"/>
      <c r="P127" s="181">
        <f>P128+SUM(P129:P279)</f>
        <v>0</v>
      </c>
      <c r="Q127" s="180"/>
      <c r="R127" s="181">
        <f>R128+SUM(R129:R279)</f>
        <v>6.983686378500001</v>
      </c>
      <c r="S127" s="180"/>
      <c r="T127" s="182">
        <f>T128+SUM(T129:T279)</f>
        <v>347.25246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75" t="s">
        <v>86</v>
      </c>
      <c r="AT127" s="183" t="s">
        <v>77</v>
      </c>
      <c r="AU127" s="183" t="s">
        <v>86</v>
      </c>
      <c r="AY127" s="175" t="s">
        <v>136</v>
      </c>
      <c r="BK127" s="184">
        <f>BK128+SUM(BK129:BK279)</f>
        <v>0</v>
      </c>
    </row>
    <row r="128" spans="1:65" s="2" customFormat="1" ht="21.75" customHeight="1">
      <c r="A128" s="37"/>
      <c r="B128" s="187"/>
      <c r="C128" s="188" t="s">
        <v>86</v>
      </c>
      <c r="D128" s="188" t="s">
        <v>139</v>
      </c>
      <c r="E128" s="189" t="s">
        <v>522</v>
      </c>
      <c r="F128" s="190" t="s">
        <v>523</v>
      </c>
      <c r="G128" s="191" t="s">
        <v>142</v>
      </c>
      <c r="H128" s="192">
        <v>88.65</v>
      </c>
      <c r="I128" s="193"/>
      <c r="J128" s="192">
        <f>ROUND(I128*H128,2)</f>
        <v>0</v>
      </c>
      <c r="K128" s="190" t="s">
        <v>143</v>
      </c>
      <c r="L128" s="38"/>
      <c r="M128" s="194" t="s">
        <v>1</v>
      </c>
      <c r="N128" s="195" t="s">
        <v>43</v>
      </c>
      <c r="O128" s="76"/>
      <c r="P128" s="196">
        <f>O128*H128</f>
        <v>0</v>
      </c>
      <c r="Q128" s="196">
        <v>0</v>
      </c>
      <c r="R128" s="196">
        <f>Q128*H128</f>
        <v>0</v>
      </c>
      <c r="S128" s="196">
        <v>0.316</v>
      </c>
      <c r="T128" s="197">
        <f>S128*H128</f>
        <v>28.0134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8" t="s">
        <v>144</v>
      </c>
      <c r="AT128" s="198" t="s">
        <v>139</v>
      </c>
      <c r="AU128" s="198" t="s">
        <v>88</v>
      </c>
      <c r="AY128" s="18" t="s">
        <v>136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86</v>
      </c>
      <c r="BK128" s="199">
        <f>ROUND(I128*H128,2)</f>
        <v>0</v>
      </c>
      <c r="BL128" s="18" t="s">
        <v>144</v>
      </c>
      <c r="BM128" s="198" t="s">
        <v>524</v>
      </c>
    </row>
    <row r="129" spans="1:47" s="2" customFormat="1" ht="12">
      <c r="A129" s="37"/>
      <c r="B129" s="38"/>
      <c r="C129" s="37"/>
      <c r="D129" s="200" t="s">
        <v>146</v>
      </c>
      <c r="E129" s="37"/>
      <c r="F129" s="201" t="s">
        <v>525</v>
      </c>
      <c r="G129" s="37"/>
      <c r="H129" s="37"/>
      <c r="I129" s="123"/>
      <c r="J129" s="37"/>
      <c r="K129" s="37"/>
      <c r="L129" s="38"/>
      <c r="M129" s="202"/>
      <c r="N129" s="203"/>
      <c r="O129" s="76"/>
      <c r="P129" s="76"/>
      <c r="Q129" s="76"/>
      <c r="R129" s="76"/>
      <c r="S129" s="76"/>
      <c r="T129" s="7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146</v>
      </c>
      <c r="AU129" s="18" t="s">
        <v>88</v>
      </c>
    </row>
    <row r="130" spans="1:51" s="13" customFormat="1" ht="12">
      <c r="A130" s="13"/>
      <c r="B130" s="204"/>
      <c r="C130" s="13"/>
      <c r="D130" s="200" t="s">
        <v>148</v>
      </c>
      <c r="E130" s="205" t="s">
        <v>1</v>
      </c>
      <c r="F130" s="206" t="s">
        <v>526</v>
      </c>
      <c r="G130" s="13"/>
      <c r="H130" s="205" t="s">
        <v>1</v>
      </c>
      <c r="I130" s="207"/>
      <c r="J130" s="13"/>
      <c r="K130" s="13"/>
      <c r="L130" s="204"/>
      <c r="M130" s="208"/>
      <c r="N130" s="209"/>
      <c r="O130" s="209"/>
      <c r="P130" s="209"/>
      <c r="Q130" s="209"/>
      <c r="R130" s="209"/>
      <c r="S130" s="209"/>
      <c r="T130" s="21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05" t="s">
        <v>148</v>
      </c>
      <c r="AU130" s="205" t="s">
        <v>88</v>
      </c>
      <c r="AV130" s="13" t="s">
        <v>86</v>
      </c>
      <c r="AW130" s="13" t="s">
        <v>32</v>
      </c>
      <c r="AX130" s="13" t="s">
        <v>78</v>
      </c>
      <c r="AY130" s="205" t="s">
        <v>136</v>
      </c>
    </row>
    <row r="131" spans="1:51" s="14" customFormat="1" ht="12">
      <c r="A131" s="14"/>
      <c r="B131" s="211"/>
      <c r="C131" s="14"/>
      <c r="D131" s="200" t="s">
        <v>148</v>
      </c>
      <c r="E131" s="212" t="s">
        <v>1</v>
      </c>
      <c r="F131" s="213" t="s">
        <v>527</v>
      </c>
      <c r="G131" s="14"/>
      <c r="H131" s="214">
        <v>88.65</v>
      </c>
      <c r="I131" s="215"/>
      <c r="J131" s="14"/>
      <c r="K131" s="14"/>
      <c r="L131" s="211"/>
      <c r="M131" s="216"/>
      <c r="N131" s="217"/>
      <c r="O131" s="217"/>
      <c r="P131" s="217"/>
      <c r="Q131" s="217"/>
      <c r="R131" s="217"/>
      <c r="S131" s="217"/>
      <c r="T131" s="218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12" t="s">
        <v>148</v>
      </c>
      <c r="AU131" s="212" t="s">
        <v>88</v>
      </c>
      <c r="AV131" s="14" t="s">
        <v>88</v>
      </c>
      <c r="AW131" s="14" t="s">
        <v>32</v>
      </c>
      <c r="AX131" s="14" t="s">
        <v>78</v>
      </c>
      <c r="AY131" s="212" t="s">
        <v>136</v>
      </c>
    </row>
    <row r="132" spans="1:51" s="15" customFormat="1" ht="12">
      <c r="A132" s="15"/>
      <c r="B132" s="219"/>
      <c r="C132" s="15"/>
      <c r="D132" s="200" t="s">
        <v>148</v>
      </c>
      <c r="E132" s="220" t="s">
        <v>1</v>
      </c>
      <c r="F132" s="221" t="s">
        <v>151</v>
      </c>
      <c r="G132" s="15"/>
      <c r="H132" s="222">
        <v>88.65</v>
      </c>
      <c r="I132" s="223"/>
      <c r="J132" s="15"/>
      <c r="K132" s="15"/>
      <c r="L132" s="219"/>
      <c r="M132" s="224"/>
      <c r="N132" s="225"/>
      <c r="O132" s="225"/>
      <c r="P132" s="225"/>
      <c r="Q132" s="225"/>
      <c r="R132" s="225"/>
      <c r="S132" s="225"/>
      <c r="T132" s="22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20" t="s">
        <v>148</v>
      </c>
      <c r="AU132" s="220" t="s">
        <v>88</v>
      </c>
      <c r="AV132" s="15" t="s">
        <v>144</v>
      </c>
      <c r="AW132" s="15" t="s">
        <v>32</v>
      </c>
      <c r="AX132" s="15" t="s">
        <v>86</v>
      </c>
      <c r="AY132" s="220" t="s">
        <v>136</v>
      </c>
    </row>
    <row r="133" spans="1:65" s="2" customFormat="1" ht="21.75" customHeight="1">
      <c r="A133" s="37"/>
      <c r="B133" s="187"/>
      <c r="C133" s="188" t="s">
        <v>88</v>
      </c>
      <c r="D133" s="188" t="s">
        <v>139</v>
      </c>
      <c r="E133" s="189" t="s">
        <v>528</v>
      </c>
      <c r="F133" s="190" t="s">
        <v>529</v>
      </c>
      <c r="G133" s="191" t="s">
        <v>142</v>
      </c>
      <c r="H133" s="192">
        <v>105.95</v>
      </c>
      <c r="I133" s="193"/>
      <c r="J133" s="192">
        <f>ROUND(I133*H133,2)</f>
        <v>0</v>
      </c>
      <c r="K133" s="190" t="s">
        <v>143</v>
      </c>
      <c r="L133" s="38"/>
      <c r="M133" s="194" t="s">
        <v>1</v>
      </c>
      <c r="N133" s="195" t="s">
        <v>43</v>
      </c>
      <c r="O133" s="76"/>
      <c r="P133" s="196">
        <f>O133*H133</f>
        <v>0</v>
      </c>
      <c r="Q133" s="196">
        <v>0</v>
      </c>
      <c r="R133" s="196">
        <f>Q133*H133</f>
        <v>0</v>
      </c>
      <c r="S133" s="196">
        <v>0.29</v>
      </c>
      <c r="T133" s="197">
        <f>S133*H133</f>
        <v>30.7255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8" t="s">
        <v>144</v>
      </c>
      <c r="AT133" s="198" t="s">
        <v>139</v>
      </c>
      <c r="AU133" s="198" t="s">
        <v>88</v>
      </c>
      <c r="AY133" s="18" t="s">
        <v>136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86</v>
      </c>
      <c r="BK133" s="199">
        <f>ROUND(I133*H133,2)</f>
        <v>0</v>
      </c>
      <c r="BL133" s="18" t="s">
        <v>144</v>
      </c>
      <c r="BM133" s="198" t="s">
        <v>530</v>
      </c>
    </row>
    <row r="134" spans="1:47" s="2" customFormat="1" ht="12">
      <c r="A134" s="37"/>
      <c r="B134" s="38"/>
      <c r="C134" s="37"/>
      <c r="D134" s="200" t="s">
        <v>146</v>
      </c>
      <c r="E134" s="37"/>
      <c r="F134" s="201" t="s">
        <v>531</v>
      </c>
      <c r="G134" s="37"/>
      <c r="H134" s="37"/>
      <c r="I134" s="123"/>
      <c r="J134" s="37"/>
      <c r="K134" s="37"/>
      <c r="L134" s="38"/>
      <c r="M134" s="202"/>
      <c r="N134" s="203"/>
      <c r="O134" s="76"/>
      <c r="P134" s="76"/>
      <c r="Q134" s="76"/>
      <c r="R134" s="76"/>
      <c r="S134" s="76"/>
      <c r="T134" s="7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8" t="s">
        <v>146</v>
      </c>
      <c r="AU134" s="18" t="s">
        <v>88</v>
      </c>
    </row>
    <row r="135" spans="1:51" s="13" customFormat="1" ht="12">
      <c r="A135" s="13"/>
      <c r="B135" s="204"/>
      <c r="C135" s="13"/>
      <c r="D135" s="200" t="s">
        <v>148</v>
      </c>
      <c r="E135" s="205" t="s">
        <v>1</v>
      </c>
      <c r="F135" s="206" t="s">
        <v>526</v>
      </c>
      <c r="G135" s="13"/>
      <c r="H135" s="205" t="s">
        <v>1</v>
      </c>
      <c r="I135" s="207"/>
      <c r="J135" s="13"/>
      <c r="K135" s="13"/>
      <c r="L135" s="204"/>
      <c r="M135" s="208"/>
      <c r="N135" s="209"/>
      <c r="O135" s="209"/>
      <c r="P135" s="209"/>
      <c r="Q135" s="209"/>
      <c r="R135" s="209"/>
      <c r="S135" s="209"/>
      <c r="T135" s="21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5" t="s">
        <v>148</v>
      </c>
      <c r="AU135" s="205" t="s">
        <v>88</v>
      </c>
      <c r="AV135" s="13" t="s">
        <v>86</v>
      </c>
      <c r="AW135" s="13" t="s">
        <v>32</v>
      </c>
      <c r="AX135" s="13" t="s">
        <v>78</v>
      </c>
      <c r="AY135" s="205" t="s">
        <v>136</v>
      </c>
    </row>
    <row r="136" spans="1:51" s="14" customFormat="1" ht="12">
      <c r="A136" s="14"/>
      <c r="B136" s="211"/>
      <c r="C136" s="14"/>
      <c r="D136" s="200" t="s">
        <v>148</v>
      </c>
      <c r="E136" s="212" t="s">
        <v>1</v>
      </c>
      <c r="F136" s="213" t="s">
        <v>532</v>
      </c>
      <c r="G136" s="14"/>
      <c r="H136" s="214">
        <v>105.95</v>
      </c>
      <c r="I136" s="215"/>
      <c r="J136" s="14"/>
      <c r="K136" s="14"/>
      <c r="L136" s="211"/>
      <c r="M136" s="216"/>
      <c r="N136" s="217"/>
      <c r="O136" s="217"/>
      <c r="P136" s="217"/>
      <c r="Q136" s="217"/>
      <c r="R136" s="217"/>
      <c r="S136" s="217"/>
      <c r="T136" s="21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12" t="s">
        <v>148</v>
      </c>
      <c r="AU136" s="212" t="s">
        <v>88</v>
      </c>
      <c r="AV136" s="14" t="s">
        <v>88</v>
      </c>
      <c r="AW136" s="14" t="s">
        <v>32</v>
      </c>
      <c r="AX136" s="14" t="s">
        <v>78</v>
      </c>
      <c r="AY136" s="212" t="s">
        <v>136</v>
      </c>
    </row>
    <row r="137" spans="1:51" s="15" customFormat="1" ht="12">
      <c r="A137" s="15"/>
      <c r="B137" s="219"/>
      <c r="C137" s="15"/>
      <c r="D137" s="200" t="s">
        <v>148</v>
      </c>
      <c r="E137" s="220" t="s">
        <v>1</v>
      </c>
      <c r="F137" s="221" t="s">
        <v>151</v>
      </c>
      <c r="G137" s="15"/>
      <c r="H137" s="222">
        <v>105.95</v>
      </c>
      <c r="I137" s="223"/>
      <c r="J137" s="15"/>
      <c r="K137" s="15"/>
      <c r="L137" s="219"/>
      <c r="M137" s="224"/>
      <c r="N137" s="225"/>
      <c r="O137" s="225"/>
      <c r="P137" s="225"/>
      <c r="Q137" s="225"/>
      <c r="R137" s="225"/>
      <c r="S137" s="225"/>
      <c r="T137" s="22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20" t="s">
        <v>148</v>
      </c>
      <c r="AU137" s="220" t="s">
        <v>88</v>
      </c>
      <c r="AV137" s="15" t="s">
        <v>144</v>
      </c>
      <c r="AW137" s="15" t="s">
        <v>32</v>
      </c>
      <c r="AX137" s="15" t="s">
        <v>86</v>
      </c>
      <c r="AY137" s="220" t="s">
        <v>136</v>
      </c>
    </row>
    <row r="138" spans="1:65" s="2" customFormat="1" ht="21.75" customHeight="1">
      <c r="A138" s="37"/>
      <c r="B138" s="187"/>
      <c r="C138" s="188" t="s">
        <v>157</v>
      </c>
      <c r="D138" s="188" t="s">
        <v>139</v>
      </c>
      <c r="E138" s="189" t="s">
        <v>140</v>
      </c>
      <c r="F138" s="190" t="s">
        <v>141</v>
      </c>
      <c r="G138" s="191" t="s">
        <v>142</v>
      </c>
      <c r="H138" s="192">
        <v>429.48</v>
      </c>
      <c r="I138" s="193"/>
      <c r="J138" s="192">
        <f>ROUND(I138*H138,2)</f>
        <v>0</v>
      </c>
      <c r="K138" s="190" t="s">
        <v>143</v>
      </c>
      <c r="L138" s="38"/>
      <c r="M138" s="194" t="s">
        <v>1</v>
      </c>
      <c r="N138" s="195" t="s">
        <v>43</v>
      </c>
      <c r="O138" s="76"/>
      <c r="P138" s="196">
        <f>O138*H138</f>
        <v>0</v>
      </c>
      <c r="Q138" s="196">
        <v>0</v>
      </c>
      <c r="R138" s="196">
        <f>Q138*H138</f>
        <v>0</v>
      </c>
      <c r="S138" s="196">
        <v>0.44</v>
      </c>
      <c r="T138" s="197">
        <f>S138*H138</f>
        <v>188.9712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8" t="s">
        <v>144</v>
      </c>
      <c r="AT138" s="198" t="s">
        <v>139</v>
      </c>
      <c r="AU138" s="198" t="s">
        <v>88</v>
      </c>
      <c r="AY138" s="18" t="s">
        <v>136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8" t="s">
        <v>86</v>
      </c>
      <c r="BK138" s="199">
        <f>ROUND(I138*H138,2)</f>
        <v>0</v>
      </c>
      <c r="BL138" s="18" t="s">
        <v>144</v>
      </c>
      <c r="BM138" s="198" t="s">
        <v>533</v>
      </c>
    </row>
    <row r="139" spans="1:47" s="2" customFormat="1" ht="12">
      <c r="A139" s="37"/>
      <c r="B139" s="38"/>
      <c r="C139" s="37"/>
      <c r="D139" s="200" t="s">
        <v>146</v>
      </c>
      <c r="E139" s="37"/>
      <c r="F139" s="201" t="s">
        <v>147</v>
      </c>
      <c r="G139" s="37"/>
      <c r="H139" s="37"/>
      <c r="I139" s="123"/>
      <c r="J139" s="37"/>
      <c r="K139" s="37"/>
      <c r="L139" s="38"/>
      <c r="M139" s="202"/>
      <c r="N139" s="203"/>
      <c r="O139" s="76"/>
      <c r="P139" s="76"/>
      <c r="Q139" s="76"/>
      <c r="R139" s="76"/>
      <c r="S139" s="76"/>
      <c r="T139" s="7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8" t="s">
        <v>146</v>
      </c>
      <c r="AU139" s="18" t="s">
        <v>88</v>
      </c>
    </row>
    <row r="140" spans="1:51" s="13" customFormat="1" ht="12">
      <c r="A140" s="13"/>
      <c r="B140" s="204"/>
      <c r="C140" s="13"/>
      <c r="D140" s="200" t="s">
        <v>148</v>
      </c>
      <c r="E140" s="205" t="s">
        <v>1</v>
      </c>
      <c r="F140" s="206" t="s">
        <v>534</v>
      </c>
      <c r="G140" s="13"/>
      <c r="H140" s="205" t="s">
        <v>1</v>
      </c>
      <c r="I140" s="207"/>
      <c r="J140" s="13"/>
      <c r="K140" s="13"/>
      <c r="L140" s="204"/>
      <c r="M140" s="208"/>
      <c r="N140" s="209"/>
      <c r="O140" s="209"/>
      <c r="P140" s="209"/>
      <c r="Q140" s="209"/>
      <c r="R140" s="209"/>
      <c r="S140" s="209"/>
      <c r="T140" s="21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5" t="s">
        <v>148</v>
      </c>
      <c r="AU140" s="205" t="s">
        <v>88</v>
      </c>
      <c r="AV140" s="13" t="s">
        <v>86</v>
      </c>
      <c r="AW140" s="13" t="s">
        <v>32</v>
      </c>
      <c r="AX140" s="13" t="s">
        <v>78</v>
      </c>
      <c r="AY140" s="205" t="s">
        <v>136</v>
      </c>
    </row>
    <row r="141" spans="1:51" s="14" customFormat="1" ht="12">
      <c r="A141" s="14"/>
      <c r="B141" s="211"/>
      <c r="C141" s="14"/>
      <c r="D141" s="200" t="s">
        <v>148</v>
      </c>
      <c r="E141" s="212" t="s">
        <v>1</v>
      </c>
      <c r="F141" s="213" t="s">
        <v>535</v>
      </c>
      <c r="G141" s="14"/>
      <c r="H141" s="214">
        <v>429.48</v>
      </c>
      <c r="I141" s="215"/>
      <c r="J141" s="14"/>
      <c r="K141" s="14"/>
      <c r="L141" s="211"/>
      <c r="M141" s="216"/>
      <c r="N141" s="217"/>
      <c r="O141" s="217"/>
      <c r="P141" s="217"/>
      <c r="Q141" s="217"/>
      <c r="R141" s="217"/>
      <c r="S141" s="217"/>
      <c r="T141" s="21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12" t="s">
        <v>148</v>
      </c>
      <c r="AU141" s="212" t="s">
        <v>88</v>
      </c>
      <c r="AV141" s="14" t="s">
        <v>88</v>
      </c>
      <c r="AW141" s="14" t="s">
        <v>32</v>
      </c>
      <c r="AX141" s="14" t="s">
        <v>78</v>
      </c>
      <c r="AY141" s="212" t="s">
        <v>136</v>
      </c>
    </row>
    <row r="142" spans="1:51" s="15" customFormat="1" ht="12">
      <c r="A142" s="15"/>
      <c r="B142" s="219"/>
      <c r="C142" s="15"/>
      <c r="D142" s="200" t="s">
        <v>148</v>
      </c>
      <c r="E142" s="220" t="s">
        <v>1</v>
      </c>
      <c r="F142" s="221" t="s">
        <v>151</v>
      </c>
      <c r="G142" s="15"/>
      <c r="H142" s="222">
        <v>429.48</v>
      </c>
      <c r="I142" s="223"/>
      <c r="J142" s="15"/>
      <c r="K142" s="15"/>
      <c r="L142" s="219"/>
      <c r="M142" s="224"/>
      <c r="N142" s="225"/>
      <c r="O142" s="225"/>
      <c r="P142" s="225"/>
      <c r="Q142" s="225"/>
      <c r="R142" s="225"/>
      <c r="S142" s="225"/>
      <c r="T142" s="22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20" t="s">
        <v>148</v>
      </c>
      <c r="AU142" s="220" t="s">
        <v>88</v>
      </c>
      <c r="AV142" s="15" t="s">
        <v>144</v>
      </c>
      <c r="AW142" s="15" t="s">
        <v>32</v>
      </c>
      <c r="AX142" s="15" t="s">
        <v>86</v>
      </c>
      <c r="AY142" s="220" t="s">
        <v>136</v>
      </c>
    </row>
    <row r="143" spans="1:65" s="2" customFormat="1" ht="21.75" customHeight="1">
      <c r="A143" s="37"/>
      <c r="B143" s="187"/>
      <c r="C143" s="188" t="s">
        <v>144</v>
      </c>
      <c r="D143" s="188" t="s">
        <v>139</v>
      </c>
      <c r="E143" s="189" t="s">
        <v>536</v>
      </c>
      <c r="F143" s="190" t="s">
        <v>537</v>
      </c>
      <c r="G143" s="191" t="s">
        <v>142</v>
      </c>
      <c r="H143" s="192">
        <v>175.28</v>
      </c>
      <c r="I143" s="193"/>
      <c r="J143" s="192">
        <f>ROUND(I143*H143,2)</f>
        <v>0</v>
      </c>
      <c r="K143" s="190" t="s">
        <v>143</v>
      </c>
      <c r="L143" s="38"/>
      <c r="M143" s="194" t="s">
        <v>1</v>
      </c>
      <c r="N143" s="195" t="s">
        <v>43</v>
      </c>
      <c r="O143" s="76"/>
      <c r="P143" s="196">
        <f>O143*H143</f>
        <v>0</v>
      </c>
      <c r="Q143" s="196">
        <v>0.00029509</v>
      </c>
      <c r="R143" s="196">
        <f>Q143*H143</f>
        <v>0.051723375200000005</v>
      </c>
      <c r="S143" s="196">
        <v>0.512</v>
      </c>
      <c r="T143" s="197">
        <f>S143*H143</f>
        <v>89.74336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8" t="s">
        <v>144</v>
      </c>
      <c r="AT143" s="198" t="s">
        <v>139</v>
      </c>
      <c r="AU143" s="198" t="s">
        <v>88</v>
      </c>
      <c r="AY143" s="18" t="s">
        <v>136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86</v>
      </c>
      <c r="BK143" s="199">
        <f>ROUND(I143*H143,2)</f>
        <v>0</v>
      </c>
      <c r="BL143" s="18" t="s">
        <v>144</v>
      </c>
      <c r="BM143" s="198" t="s">
        <v>538</v>
      </c>
    </row>
    <row r="144" spans="1:47" s="2" customFormat="1" ht="12">
      <c r="A144" s="37"/>
      <c r="B144" s="38"/>
      <c r="C144" s="37"/>
      <c r="D144" s="200" t="s">
        <v>146</v>
      </c>
      <c r="E144" s="37"/>
      <c r="F144" s="201" t="s">
        <v>539</v>
      </c>
      <c r="G144" s="37"/>
      <c r="H144" s="37"/>
      <c r="I144" s="123"/>
      <c r="J144" s="37"/>
      <c r="K144" s="37"/>
      <c r="L144" s="38"/>
      <c r="M144" s="202"/>
      <c r="N144" s="203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146</v>
      </c>
      <c r="AU144" s="18" t="s">
        <v>88</v>
      </c>
    </row>
    <row r="145" spans="1:51" s="13" customFormat="1" ht="12">
      <c r="A145" s="13"/>
      <c r="B145" s="204"/>
      <c r="C145" s="13"/>
      <c r="D145" s="200" t="s">
        <v>148</v>
      </c>
      <c r="E145" s="205" t="s">
        <v>1</v>
      </c>
      <c r="F145" s="206" t="s">
        <v>534</v>
      </c>
      <c r="G145" s="13"/>
      <c r="H145" s="205" t="s">
        <v>1</v>
      </c>
      <c r="I145" s="207"/>
      <c r="J145" s="13"/>
      <c r="K145" s="13"/>
      <c r="L145" s="204"/>
      <c r="M145" s="208"/>
      <c r="N145" s="209"/>
      <c r="O145" s="209"/>
      <c r="P145" s="209"/>
      <c r="Q145" s="209"/>
      <c r="R145" s="209"/>
      <c r="S145" s="209"/>
      <c r="T145" s="21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05" t="s">
        <v>148</v>
      </c>
      <c r="AU145" s="205" t="s">
        <v>88</v>
      </c>
      <c r="AV145" s="13" t="s">
        <v>86</v>
      </c>
      <c r="AW145" s="13" t="s">
        <v>32</v>
      </c>
      <c r="AX145" s="13" t="s">
        <v>78</v>
      </c>
      <c r="AY145" s="205" t="s">
        <v>136</v>
      </c>
    </row>
    <row r="146" spans="1:51" s="14" customFormat="1" ht="12">
      <c r="A146" s="14"/>
      <c r="B146" s="211"/>
      <c r="C146" s="14"/>
      <c r="D146" s="200" t="s">
        <v>148</v>
      </c>
      <c r="E146" s="212" t="s">
        <v>1</v>
      </c>
      <c r="F146" s="213" t="s">
        <v>540</v>
      </c>
      <c r="G146" s="14"/>
      <c r="H146" s="214">
        <v>175.28</v>
      </c>
      <c r="I146" s="215"/>
      <c r="J146" s="14"/>
      <c r="K146" s="14"/>
      <c r="L146" s="211"/>
      <c r="M146" s="216"/>
      <c r="N146" s="217"/>
      <c r="O146" s="217"/>
      <c r="P146" s="217"/>
      <c r="Q146" s="217"/>
      <c r="R146" s="217"/>
      <c r="S146" s="217"/>
      <c r="T146" s="21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12" t="s">
        <v>148</v>
      </c>
      <c r="AU146" s="212" t="s">
        <v>88</v>
      </c>
      <c r="AV146" s="14" t="s">
        <v>88</v>
      </c>
      <c r="AW146" s="14" t="s">
        <v>32</v>
      </c>
      <c r="AX146" s="14" t="s">
        <v>78</v>
      </c>
      <c r="AY146" s="212" t="s">
        <v>136</v>
      </c>
    </row>
    <row r="147" spans="1:51" s="15" customFormat="1" ht="12">
      <c r="A147" s="15"/>
      <c r="B147" s="219"/>
      <c r="C147" s="15"/>
      <c r="D147" s="200" t="s">
        <v>148</v>
      </c>
      <c r="E147" s="220" t="s">
        <v>1</v>
      </c>
      <c r="F147" s="221" t="s">
        <v>151</v>
      </c>
      <c r="G147" s="15"/>
      <c r="H147" s="222">
        <v>175.28</v>
      </c>
      <c r="I147" s="223"/>
      <c r="J147" s="15"/>
      <c r="K147" s="15"/>
      <c r="L147" s="219"/>
      <c r="M147" s="224"/>
      <c r="N147" s="225"/>
      <c r="O147" s="225"/>
      <c r="P147" s="225"/>
      <c r="Q147" s="225"/>
      <c r="R147" s="225"/>
      <c r="S147" s="225"/>
      <c r="T147" s="22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20" t="s">
        <v>148</v>
      </c>
      <c r="AU147" s="220" t="s">
        <v>88</v>
      </c>
      <c r="AV147" s="15" t="s">
        <v>144</v>
      </c>
      <c r="AW147" s="15" t="s">
        <v>32</v>
      </c>
      <c r="AX147" s="15" t="s">
        <v>86</v>
      </c>
      <c r="AY147" s="220" t="s">
        <v>136</v>
      </c>
    </row>
    <row r="148" spans="1:65" s="2" customFormat="1" ht="16.5" customHeight="1">
      <c r="A148" s="37"/>
      <c r="B148" s="187"/>
      <c r="C148" s="188" t="s">
        <v>174</v>
      </c>
      <c r="D148" s="188" t="s">
        <v>139</v>
      </c>
      <c r="E148" s="189" t="s">
        <v>158</v>
      </c>
      <c r="F148" s="190" t="s">
        <v>159</v>
      </c>
      <c r="G148" s="191" t="s">
        <v>160</v>
      </c>
      <c r="H148" s="192">
        <v>47.8</v>
      </c>
      <c r="I148" s="193"/>
      <c r="J148" s="192">
        <f>ROUND(I148*H148,2)</f>
        <v>0</v>
      </c>
      <c r="K148" s="190" t="s">
        <v>143</v>
      </c>
      <c r="L148" s="38"/>
      <c r="M148" s="194" t="s">
        <v>1</v>
      </c>
      <c r="N148" s="195" t="s">
        <v>43</v>
      </c>
      <c r="O148" s="76"/>
      <c r="P148" s="196">
        <f>O148*H148</f>
        <v>0</v>
      </c>
      <c r="Q148" s="196">
        <v>0</v>
      </c>
      <c r="R148" s="196">
        <f>Q148*H148</f>
        <v>0</v>
      </c>
      <c r="S148" s="196">
        <v>0.205</v>
      </c>
      <c r="T148" s="197">
        <f>S148*H148</f>
        <v>9.799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8" t="s">
        <v>144</v>
      </c>
      <c r="AT148" s="198" t="s">
        <v>139</v>
      </c>
      <c r="AU148" s="198" t="s">
        <v>88</v>
      </c>
      <c r="AY148" s="18" t="s">
        <v>136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86</v>
      </c>
      <c r="BK148" s="199">
        <f>ROUND(I148*H148,2)</f>
        <v>0</v>
      </c>
      <c r="BL148" s="18" t="s">
        <v>144</v>
      </c>
      <c r="BM148" s="198" t="s">
        <v>541</v>
      </c>
    </row>
    <row r="149" spans="1:47" s="2" customFormat="1" ht="12">
      <c r="A149" s="37"/>
      <c r="B149" s="38"/>
      <c r="C149" s="37"/>
      <c r="D149" s="200" t="s">
        <v>146</v>
      </c>
      <c r="E149" s="37"/>
      <c r="F149" s="201" t="s">
        <v>162</v>
      </c>
      <c r="G149" s="37"/>
      <c r="H149" s="37"/>
      <c r="I149" s="123"/>
      <c r="J149" s="37"/>
      <c r="K149" s="37"/>
      <c r="L149" s="38"/>
      <c r="M149" s="202"/>
      <c r="N149" s="203"/>
      <c r="O149" s="76"/>
      <c r="P149" s="76"/>
      <c r="Q149" s="76"/>
      <c r="R149" s="76"/>
      <c r="S149" s="76"/>
      <c r="T149" s="7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8" t="s">
        <v>146</v>
      </c>
      <c r="AU149" s="18" t="s">
        <v>88</v>
      </c>
    </row>
    <row r="150" spans="1:51" s="13" customFormat="1" ht="12">
      <c r="A150" s="13"/>
      <c r="B150" s="204"/>
      <c r="C150" s="13"/>
      <c r="D150" s="200" t="s">
        <v>148</v>
      </c>
      <c r="E150" s="205" t="s">
        <v>1</v>
      </c>
      <c r="F150" s="206" t="s">
        <v>159</v>
      </c>
      <c r="G150" s="13"/>
      <c r="H150" s="205" t="s">
        <v>1</v>
      </c>
      <c r="I150" s="207"/>
      <c r="J150" s="13"/>
      <c r="K150" s="13"/>
      <c r="L150" s="204"/>
      <c r="M150" s="208"/>
      <c r="N150" s="209"/>
      <c r="O150" s="209"/>
      <c r="P150" s="209"/>
      <c r="Q150" s="209"/>
      <c r="R150" s="209"/>
      <c r="S150" s="209"/>
      <c r="T150" s="21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05" t="s">
        <v>148</v>
      </c>
      <c r="AU150" s="205" t="s">
        <v>88</v>
      </c>
      <c r="AV150" s="13" t="s">
        <v>86</v>
      </c>
      <c r="AW150" s="13" t="s">
        <v>32</v>
      </c>
      <c r="AX150" s="13" t="s">
        <v>78</v>
      </c>
      <c r="AY150" s="205" t="s">
        <v>136</v>
      </c>
    </row>
    <row r="151" spans="1:51" s="14" customFormat="1" ht="12">
      <c r="A151" s="14"/>
      <c r="B151" s="211"/>
      <c r="C151" s="14"/>
      <c r="D151" s="200" t="s">
        <v>148</v>
      </c>
      <c r="E151" s="212" t="s">
        <v>1</v>
      </c>
      <c r="F151" s="213" t="s">
        <v>542</v>
      </c>
      <c r="G151" s="14"/>
      <c r="H151" s="214">
        <v>47.8</v>
      </c>
      <c r="I151" s="215"/>
      <c r="J151" s="14"/>
      <c r="K151" s="14"/>
      <c r="L151" s="211"/>
      <c r="M151" s="216"/>
      <c r="N151" s="217"/>
      <c r="O151" s="217"/>
      <c r="P151" s="217"/>
      <c r="Q151" s="217"/>
      <c r="R151" s="217"/>
      <c r="S151" s="217"/>
      <c r="T151" s="21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12" t="s">
        <v>148</v>
      </c>
      <c r="AU151" s="212" t="s">
        <v>88</v>
      </c>
      <c r="AV151" s="14" t="s">
        <v>88</v>
      </c>
      <c r="AW151" s="14" t="s">
        <v>32</v>
      </c>
      <c r="AX151" s="14" t="s">
        <v>78</v>
      </c>
      <c r="AY151" s="212" t="s">
        <v>136</v>
      </c>
    </row>
    <row r="152" spans="1:51" s="15" customFormat="1" ht="12">
      <c r="A152" s="15"/>
      <c r="B152" s="219"/>
      <c r="C152" s="15"/>
      <c r="D152" s="200" t="s">
        <v>148</v>
      </c>
      <c r="E152" s="220" t="s">
        <v>1</v>
      </c>
      <c r="F152" s="221" t="s">
        <v>151</v>
      </c>
      <c r="G152" s="15"/>
      <c r="H152" s="222">
        <v>47.8</v>
      </c>
      <c r="I152" s="223"/>
      <c r="J152" s="15"/>
      <c r="K152" s="15"/>
      <c r="L152" s="219"/>
      <c r="M152" s="224"/>
      <c r="N152" s="225"/>
      <c r="O152" s="225"/>
      <c r="P152" s="225"/>
      <c r="Q152" s="225"/>
      <c r="R152" s="225"/>
      <c r="S152" s="225"/>
      <c r="T152" s="22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20" t="s">
        <v>148</v>
      </c>
      <c r="AU152" s="220" t="s">
        <v>88</v>
      </c>
      <c r="AV152" s="15" t="s">
        <v>144</v>
      </c>
      <c r="AW152" s="15" t="s">
        <v>32</v>
      </c>
      <c r="AX152" s="15" t="s">
        <v>86</v>
      </c>
      <c r="AY152" s="220" t="s">
        <v>136</v>
      </c>
    </row>
    <row r="153" spans="1:65" s="2" customFormat="1" ht="21.75" customHeight="1">
      <c r="A153" s="37"/>
      <c r="B153" s="187"/>
      <c r="C153" s="188" t="s">
        <v>181</v>
      </c>
      <c r="D153" s="188" t="s">
        <v>139</v>
      </c>
      <c r="E153" s="189" t="s">
        <v>543</v>
      </c>
      <c r="F153" s="190" t="s">
        <v>544</v>
      </c>
      <c r="G153" s="191" t="s">
        <v>142</v>
      </c>
      <c r="H153" s="192">
        <v>447.94</v>
      </c>
      <c r="I153" s="193"/>
      <c r="J153" s="192">
        <f>ROUND(I153*H153,2)</f>
        <v>0</v>
      </c>
      <c r="K153" s="190" t="s">
        <v>143</v>
      </c>
      <c r="L153" s="38"/>
      <c r="M153" s="194" t="s">
        <v>1</v>
      </c>
      <c r="N153" s="195" t="s">
        <v>43</v>
      </c>
      <c r="O153" s="76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8" t="s">
        <v>144</v>
      </c>
      <c r="AT153" s="198" t="s">
        <v>139</v>
      </c>
      <c r="AU153" s="198" t="s">
        <v>88</v>
      </c>
      <c r="AY153" s="18" t="s">
        <v>136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86</v>
      </c>
      <c r="BK153" s="199">
        <f>ROUND(I153*H153,2)</f>
        <v>0</v>
      </c>
      <c r="BL153" s="18" t="s">
        <v>144</v>
      </c>
      <c r="BM153" s="198" t="s">
        <v>545</v>
      </c>
    </row>
    <row r="154" spans="1:47" s="2" customFormat="1" ht="12">
      <c r="A154" s="37"/>
      <c r="B154" s="38"/>
      <c r="C154" s="37"/>
      <c r="D154" s="200" t="s">
        <v>146</v>
      </c>
      <c r="E154" s="37"/>
      <c r="F154" s="201" t="s">
        <v>546</v>
      </c>
      <c r="G154" s="37"/>
      <c r="H154" s="37"/>
      <c r="I154" s="123"/>
      <c r="J154" s="37"/>
      <c r="K154" s="37"/>
      <c r="L154" s="38"/>
      <c r="M154" s="202"/>
      <c r="N154" s="203"/>
      <c r="O154" s="76"/>
      <c r="P154" s="76"/>
      <c r="Q154" s="76"/>
      <c r="R154" s="76"/>
      <c r="S154" s="76"/>
      <c r="T154" s="7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8" t="s">
        <v>146</v>
      </c>
      <c r="AU154" s="18" t="s">
        <v>88</v>
      </c>
    </row>
    <row r="155" spans="1:51" s="13" customFormat="1" ht="12">
      <c r="A155" s="13"/>
      <c r="B155" s="204"/>
      <c r="C155" s="13"/>
      <c r="D155" s="200" t="s">
        <v>148</v>
      </c>
      <c r="E155" s="205" t="s">
        <v>1</v>
      </c>
      <c r="F155" s="206" t="s">
        <v>547</v>
      </c>
      <c r="G155" s="13"/>
      <c r="H155" s="205" t="s">
        <v>1</v>
      </c>
      <c r="I155" s="207"/>
      <c r="J155" s="13"/>
      <c r="K155" s="13"/>
      <c r="L155" s="204"/>
      <c r="M155" s="208"/>
      <c r="N155" s="209"/>
      <c r="O155" s="209"/>
      <c r="P155" s="209"/>
      <c r="Q155" s="209"/>
      <c r="R155" s="209"/>
      <c r="S155" s="209"/>
      <c r="T155" s="21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05" t="s">
        <v>148</v>
      </c>
      <c r="AU155" s="205" t="s">
        <v>88</v>
      </c>
      <c r="AV155" s="13" t="s">
        <v>86</v>
      </c>
      <c r="AW155" s="13" t="s">
        <v>32</v>
      </c>
      <c r="AX155" s="13" t="s">
        <v>78</v>
      </c>
      <c r="AY155" s="205" t="s">
        <v>136</v>
      </c>
    </row>
    <row r="156" spans="1:51" s="14" customFormat="1" ht="12">
      <c r="A156" s="14"/>
      <c r="B156" s="211"/>
      <c r="C156" s="14"/>
      <c r="D156" s="200" t="s">
        <v>148</v>
      </c>
      <c r="E156" s="212" t="s">
        <v>1</v>
      </c>
      <c r="F156" s="213" t="s">
        <v>548</v>
      </c>
      <c r="G156" s="14"/>
      <c r="H156" s="214">
        <v>447.94</v>
      </c>
      <c r="I156" s="215"/>
      <c r="J156" s="14"/>
      <c r="K156" s="14"/>
      <c r="L156" s="211"/>
      <c r="M156" s="216"/>
      <c r="N156" s="217"/>
      <c r="O156" s="217"/>
      <c r="P156" s="217"/>
      <c r="Q156" s="217"/>
      <c r="R156" s="217"/>
      <c r="S156" s="217"/>
      <c r="T156" s="21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12" t="s">
        <v>148</v>
      </c>
      <c r="AU156" s="212" t="s">
        <v>88</v>
      </c>
      <c r="AV156" s="14" t="s">
        <v>88</v>
      </c>
      <c r="AW156" s="14" t="s">
        <v>32</v>
      </c>
      <c r="AX156" s="14" t="s">
        <v>78</v>
      </c>
      <c r="AY156" s="212" t="s">
        <v>136</v>
      </c>
    </row>
    <row r="157" spans="1:51" s="15" customFormat="1" ht="12">
      <c r="A157" s="15"/>
      <c r="B157" s="219"/>
      <c r="C157" s="15"/>
      <c r="D157" s="200" t="s">
        <v>148</v>
      </c>
      <c r="E157" s="220" t="s">
        <v>1</v>
      </c>
      <c r="F157" s="221" t="s">
        <v>151</v>
      </c>
      <c r="G157" s="15"/>
      <c r="H157" s="222">
        <v>447.94</v>
      </c>
      <c r="I157" s="223"/>
      <c r="J157" s="15"/>
      <c r="K157" s="15"/>
      <c r="L157" s="219"/>
      <c r="M157" s="224"/>
      <c r="N157" s="225"/>
      <c r="O157" s="225"/>
      <c r="P157" s="225"/>
      <c r="Q157" s="225"/>
      <c r="R157" s="225"/>
      <c r="S157" s="225"/>
      <c r="T157" s="22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20" t="s">
        <v>148</v>
      </c>
      <c r="AU157" s="220" t="s">
        <v>88</v>
      </c>
      <c r="AV157" s="15" t="s">
        <v>144</v>
      </c>
      <c r="AW157" s="15" t="s">
        <v>32</v>
      </c>
      <c r="AX157" s="15" t="s">
        <v>86</v>
      </c>
      <c r="AY157" s="220" t="s">
        <v>136</v>
      </c>
    </row>
    <row r="158" spans="1:65" s="2" customFormat="1" ht="33" customHeight="1">
      <c r="A158" s="37"/>
      <c r="B158" s="187"/>
      <c r="C158" s="188" t="s">
        <v>188</v>
      </c>
      <c r="D158" s="188" t="s">
        <v>139</v>
      </c>
      <c r="E158" s="189" t="s">
        <v>549</v>
      </c>
      <c r="F158" s="190" t="s">
        <v>550</v>
      </c>
      <c r="G158" s="191" t="s">
        <v>166</v>
      </c>
      <c r="H158" s="192">
        <v>232.53</v>
      </c>
      <c r="I158" s="193"/>
      <c r="J158" s="192">
        <f>ROUND(I158*H158,2)</f>
        <v>0</v>
      </c>
      <c r="K158" s="190" t="s">
        <v>143</v>
      </c>
      <c r="L158" s="38"/>
      <c r="M158" s="194" t="s">
        <v>1</v>
      </c>
      <c r="N158" s="195" t="s">
        <v>43</v>
      </c>
      <c r="O158" s="76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8" t="s">
        <v>144</v>
      </c>
      <c r="AT158" s="198" t="s">
        <v>139</v>
      </c>
      <c r="AU158" s="198" t="s">
        <v>88</v>
      </c>
      <c r="AY158" s="18" t="s">
        <v>136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86</v>
      </c>
      <c r="BK158" s="199">
        <f>ROUND(I158*H158,2)</f>
        <v>0</v>
      </c>
      <c r="BL158" s="18" t="s">
        <v>144</v>
      </c>
      <c r="BM158" s="198" t="s">
        <v>551</v>
      </c>
    </row>
    <row r="159" spans="1:47" s="2" customFormat="1" ht="12">
      <c r="A159" s="37"/>
      <c r="B159" s="38"/>
      <c r="C159" s="37"/>
      <c r="D159" s="200" t="s">
        <v>146</v>
      </c>
      <c r="E159" s="37"/>
      <c r="F159" s="201" t="s">
        <v>552</v>
      </c>
      <c r="G159" s="37"/>
      <c r="H159" s="37"/>
      <c r="I159" s="123"/>
      <c r="J159" s="37"/>
      <c r="K159" s="37"/>
      <c r="L159" s="38"/>
      <c r="M159" s="202"/>
      <c r="N159" s="203"/>
      <c r="O159" s="76"/>
      <c r="P159" s="76"/>
      <c r="Q159" s="76"/>
      <c r="R159" s="76"/>
      <c r="S159" s="76"/>
      <c r="T159" s="7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8" t="s">
        <v>146</v>
      </c>
      <c r="AU159" s="18" t="s">
        <v>88</v>
      </c>
    </row>
    <row r="160" spans="1:51" s="13" customFormat="1" ht="12">
      <c r="A160" s="13"/>
      <c r="B160" s="204"/>
      <c r="C160" s="13"/>
      <c r="D160" s="200" t="s">
        <v>148</v>
      </c>
      <c r="E160" s="205" t="s">
        <v>1</v>
      </c>
      <c r="F160" s="206" t="s">
        <v>526</v>
      </c>
      <c r="G160" s="13"/>
      <c r="H160" s="205" t="s">
        <v>1</v>
      </c>
      <c r="I160" s="207"/>
      <c r="J160" s="13"/>
      <c r="K160" s="13"/>
      <c r="L160" s="204"/>
      <c r="M160" s="208"/>
      <c r="N160" s="209"/>
      <c r="O160" s="209"/>
      <c r="P160" s="209"/>
      <c r="Q160" s="209"/>
      <c r="R160" s="209"/>
      <c r="S160" s="209"/>
      <c r="T160" s="21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5" t="s">
        <v>148</v>
      </c>
      <c r="AU160" s="205" t="s">
        <v>88</v>
      </c>
      <c r="AV160" s="13" t="s">
        <v>86</v>
      </c>
      <c r="AW160" s="13" t="s">
        <v>32</v>
      </c>
      <c r="AX160" s="13" t="s">
        <v>78</v>
      </c>
      <c r="AY160" s="205" t="s">
        <v>136</v>
      </c>
    </row>
    <row r="161" spans="1:51" s="14" customFormat="1" ht="12">
      <c r="A161" s="14"/>
      <c r="B161" s="211"/>
      <c r="C161" s="14"/>
      <c r="D161" s="200" t="s">
        <v>148</v>
      </c>
      <c r="E161" s="212" t="s">
        <v>1</v>
      </c>
      <c r="F161" s="213" t="s">
        <v>553</v>
      </c>
      <c r="G161" s="14"/>
      <c r="H161" s="214">
        <v>18.38</v>
      </c>
      <c r="I161" s="215"/>
      <c r="J161" s="14"/>
      <c r="K161" s="14"/>
      <c r="L161" s="211"/>
      <c r="M161" s="216"/>
      <c r="N161" s="217"/>
      <c r="O161" s="217"/>
      <c r="P161" s="217"/>
      <c r="Q161" s="217"/>
      <c r="R161" s="217"/>
      <c r="S161" s="217"/>
      <c r="T161" s="21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12" t="s">
        <v>148</v>
      </c>
      <c r="AU161" s="212" t="s">
        <v>88</v>
      </c>
      <c r="AV161" s="14" t="s">
        <v>88</v>
      </c>
      <c r="AW161" s="14" t="s">
        <v>32</v>
      </c>
      <c r="AX161" s="14" t="s">
        <v>78</v>
      </c>
      <c r="AY161" s="212" t="s">
        <v>136</v>
      </c>
    </row>
    <row r="162" spans="1:51" s="14" customFormat="1" ht="12">
      <c r="A162" s="14"/>
      <c r="B162" s="211"/>
      <c r="C162" s="14"/>
      <c r="D162" s="200" t="s">
        <v>148</v>
      </c>
      <c r="E162" s="212" t="s">
        <v>1</v>
      </c>
      <c r="F162" s="213" t="s">
        <v>554</v>
      </c>
      <c r="G162" s="14"/>
      <c r="H162" s="214">
        <v>8.8</v>
      </c>
      <c r="I162" s="215"/>
      <c r="J162" s="14"/>
      <c r="K162" s="14"/>
      <c r="L162" s="211"/>
      <c r="M162" s="216"/>
      <c r="N162" s="217"/>
      <c r="O162" s="217"/>
      <c r="P162" s="217"/>
      <c r="Q162" s="217"/>
      <c r="R162" s="217"/>
      <c r="S162" s="217"/>
      <c r="T162" s="21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12" t="s">
        <v>148</v>
      </c>
      <c r="AU162" s="212" t="s">
        <v>88</v>
      </c>
      <c r="AV162" s="14" t="s">
        <v>88</v>
      </c>
      <c r="AW162" s="14" t="s">
        <v>32</v>
      </c>
      <c r="AX162" s="14" t="s">
        <v>78</v>
      </c>
      <c r="AY162" s="212" t="s">
        <v>136</v>
      </c>
    </row>
    <row r="163" spans="1:51" s="13" customFormat="1" ht="12">
      <c r="A163" s="13"/>
      <c r="B163" s="204"/>
      <c r="C163" s="13"/>
      <c r="D163" s="200" t="s">
        <v>148</v>
      </c>
      <c r="E163" s="205" t="s">
        <v>1</v>
      </c>
      <c r="F163" s="206" t="s">
        <v>534</v>
      </c>
      <c r="G163" s="13"/>
      <c r="H163" s="205" t="s">
        <v>1</v>
      </c>
      <c r="I163" s="207"/>
      <c r="J163" s="13"/>
      <c r="K163" s="13"/>
      <c r="L163" s="204"/>
      <c r="M163" s="208"/>
      <c r="N163" s="209"/>
      <c r="O163" s="209"/>
      <c r="P163" s="209"/>
      <c r="Q163" s="209"/>
      <c r="R163" s="209"/>
      <c r="S163" s="209"/>
      <c r="T163" s="21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05" t="s">
        <v>148</v>
      </c>
      <c r="AU163" s="205" t="s">
        <v>88</v>
      </c>
      <c r="AV163" s="13" t="s">
        <v>86</v>
      </c>
      <c r="AW163" s="13" t="s">
        <v>32</v>
      </c>
      <c r="AX163" s="13" t="s">
        <v>78</v>
      </c>
      <c r="AY163" s="205" t="s">
        <v>136</v>
      </c>
    </row>
    <row r="164" spans="1:51" s="14" customFormat="1" ht="12">
      <c r="A164" s="14"/>
      <c r="B164" s="211"/>
      <c r="C164" s="14"/>
      <c r="D164" s="200" t="s">
        <v>148</v>
      </c>
      <c r="E164" s="212" t="s">
        <v>1</v>
      </c>
      <c r="F164" s="213" t="s">
        <v>555</v>
      </c>
      <c r="G164" s="14"/>
      <c r="H164" s="214">
        <v>30.5</v>
      </c>
      <c r="I164" s="215"/>
      <c r="J164" s="14"/>
      <c r="K164" s="14"/>
      <c r="L164" s="211"/>
      <c r="M164" s="216"/>
      <c r="N164" s="217"/>
      <c r="O164" s="217"/>
      <c r="P164" s="217"/>
      <c r="Q164" s="217"/>
      <c r="R164" s="217"/>
      <c r="S164" s="217"/>
      <c r="T164" s="21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12" t="s">
        <v>148</v>
      </c>
      <c r="AU164" s="212" t="s">
        <v>88</v>
      </c>
      <c r="AV164" s="14" t="s">
        <v>88</v>
      </c>
      <c r="AW164" s="14" t="s">
        <v>32</v>
      </c>
      <c r="AX164" s="14" t="s">
        <v>78</v>
      </c>
      <c r="AY164" s="212" t="s">
        <v>136</v>
      </c>
    </row>
    <row r="165" spans="1:51" s="13" customFormat="1" ht="12">
      <c r="A165" s="13"/>
      <c r="B165" s="204"/>
      <c r="C165" s="13"/>
      <c r="D165" s="200" t="s">
        <v>148</v>
      </c>
      <c r="E165" s="205" t="s">
        <v>1</v>
      </c>
      <c r="F165" s="206" t="s">
        <v>556</v>
      </c>
      <c r="G165" s="13"/>
      <c r="H165" s="205" t="s">
        <v>1</v>
      </c>
      <c r="I165" s="207"/>
      <c r="J165" s="13"/>
      <c r="K165" s="13"/>
      <c r="L165" s="204"/>
      <c r="M165" s="208"/>
      <c r="N165" s="209"/>
      <c r="O165" s="209"/>
      <c r="P165" s="209"/>
      <c r="Q165" s="209"/>
      <c r="R165" s="209"/>
      <c r="S165" s="209"/>
      <c r="T165" s="21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05" t="s">
        <v>148</v>
      </c>
      <c r="AU165" s="205" t="s">
        <v>88</v>
      </c>
      <c r="AV165" s="13" t="s">
        <v>86</v>
      </c>
      <c r="AW165" s="13" t="s">
        <v>32</v>
      </c>
      <c r="AX165" s="13" t="s">
        <v>78</v>
      </c>
      <c r="AY165" s="205" t="s">
        <v>136</v>
      </c>
    </row>
    <row r="166" spans="1:51" s="13" customFormat="1" ht="12">
      <c r="A166" s="13"/>
      <c r="B166" s="204"/>
      <c r="C166" s="13"/>
      <c r="D166" s="200" t="s">
        <v>148</v>
      </c>
      <c r="E166" s="205" t="s">
        <v>1</v>
      </c>
      <c r="F166" s="206" t="s">
        <v>557</v>
      </c>
      <c r="G166" s="13"/>
      <c r="H166" s="205" t="s">
        <v>1</v>
      </c>
      <c r="I166" s="207"/>
      <c r="J166" s="13"/>
      <c r="K166" s="13"/>
      <c r="L166" s="204"/>
      <c r="M166" s="208"/>
      <c r="N166" s="209"/>
      <c r="O166" s="209"/>
      <c r="P166" s="209"/>
      <c r="Q166" s="209"/>
      <c r="R166" s="209"/>
      <c r="S166" s="209"/>
      <c r="T166" s="21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5" t="s">
        <v>148</v>
      </c>
      <c r="AU166" s="205" t="s">
        <v>88</v>
      </c>
      <c r="AV166" s="13" t="s">
        <v>86</v>
      </c>
      <c r="AW166" s="13" t="s">
        <v>32</v>
      </c>
      <c r="AX166" s="13" t="s">
        <v>78</v>
      </c>
      <c r="AY166" s="205" t="s">
        <v>136</v>
      </c>
    </row>
    <row r="167" spans="1:51" s="14" customFormat="1" ht="12">
      <c r="A167" s="14"/>
      <c r="B167" s="211"/>
      <c r="C167" s="14"/>
      <c r="D167" s="200" t="s">
        <v>148</v>
      </c>
      <c r="E167" s="212" t="s">
        <v>1</v>
      </c>
      <c r="F167" s="213" t="s">
        <v>558</v>
      </c>
      <c r="G167" s="14"/>
      <c r="H167" s="214">
        <v>174.85</v>
      </c>
      <c r="I167" s="215"/>
      <c r="J167" s="14"/>
      <c r="K167" s="14"/>
      <c r="L167" s="211"/>
      <c r="M167" s="216"/>
      <c r="N167" s="217"/>
      <c r="O167" s="217"/>
      <c r="P167" s="217"/>
      <c r="Q167" s="217"/>
      <c r="R167" s="217"/>
      <c r="S167" s="217"/>
      <c r="T167" s="21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12" t="s">
        <v>148</v>
      </c>
      <c r="AU167" s="212" t="s">
        <v>88</v>
      </c>
      <c r="AV167" s="14" t="s">
        <v>88</v>
      </c>
      <c r="AW167" s="14" t="s">
        <v>32</v>
      </c>
      <c r="AX167" s="14" t="s">
        <v>78</v>
      </c>
      <c r="AY167" s="212" t="s">
        <v>136</v>
      </c>
    </row>
    <row r="168" spans="1:51" s="15" customFormat="1" ht="12">
      <c r="A168" s="15"/>
      <c r="B168" s="219"/>
      <c r="C168" s="15"/>
      <c r="D168" s="200" t="s">
        <v>148</v>
      </c>
      <c r="E168" s="220" t="s">
        <v>1</v>
      </c>
      <c r="F168" s="221" t="s">
        <v>151</v>
      </c>
      <c r="G168" s="15"/>
      <c r="H168" s="222">
        <v>232.53</v>
      </c>
      <c r="I168" s="223"/>
      <c r="J168" s="15"/>
      <c r="K168" s="15"/>
      <c r="L168" s="219"/>
      <c r="M168" s="224"/>
      <c r="N168" s="225"/>
      <c r="O168" s="225"/>
      <c r="P168" s="225"/>
      <c r="Q168" s="225"/>
      <c r="R168" s="225"/>
      <c r="S168" s="225"/>
      <c r="T168" s="22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20" t="s">
        <v>148</v>
      </c>
      <c r="AU168" s="220" t="s">
        <v>88</v>
      </c>
      <c r="AV168" s="15" t="s">
        <v>144</v>
      </c>
      <c r="AW168" s="15" t="s">
        <v>32</v>
      </c>
      <c r="AX168" s="15" t="s">
        <v>86</v>
      </c>
      <c r="AY168" s="220" t="s">
        <v>136</v>
      </c>
    </row>
    <row r="169" spans="1:65" s="2" customFormat="1" ht="21.75" customHeight="1">
      <c r="A169" s="37"/>
      <c r="B169" s="187"/>
      <c r="C169" s="188" t="s">
        <v>195</v>
      </c>
      <c r="D169" s="188" t="s">
        <v>139</v>
      </c>
      <c r="E169" s="189" t="s">
        <v>559</v>
      </c>
      <c r="F169" s="190" t="s">
        <v>560</v>
      </c>
      <c r="G169" s="191" t="s">
        <v>166</v>
      </c>
      <c r="H169" s="192">
        <v>2.84</v>
      </c>
      <c r="I169" s="193"/>
      <c r="J169" s="192">
        <f>ROUND(I169*H169,2)</f>
        <v>0</v>
      </c>
      <c r="K169" s="190" t="s">
        <v>143</v>
      </c>
      <c r="L169" s="38"/>
      <c r="M169" s="194" t="s">
        <v>1</v>
      </c>
      <c r="N169" s="195" t="s">
        <v>43</v>
      </c>
      <c r="O169" s="76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8" t="s">
        <v>144</v>
      </c>
      <c r="AT169" s="198" t="s">
        <v>139</v>
      </c>
      <c r="AU169" s="198" t="s">
        <v>88</v>
      </c>
      <c r="AY169" s="18" t="s">
        <v>136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86</v>
      </c>
      <c r="BK169" s="199">
        <f>ROUND(I169*H169,2)</f>
        <v>0</v>
      </c>
      <c r="BL169" s="18" t="s">
        <v>144</v>
      </c>
      <c r="BM169" s="198" t="s">
        <v>561</v>
      </c>
    </row>
    <row r="170" spans="1:47" s="2" customFormat="1" ht="12">
      <c r="A170" s="37"/>
      <c r="B170" s="38"/>
      <c r="C170" s="37"/>
      <c r="D170" s="200" t="s">
        <v>146</v>
      </c>
      <c r="E170" s="37"/>
      <c r="F170" s="201" t="s">
        <v>562</v>
      </c>
      <c r="G170" s="37"/>
      <c r="H170" s="37"/>
      <c r="I170" s="123"/>
      <c r="J170" s="37"/>
      <c r="K170" s="37"/>
      <c r="L170" s="38"/>
      <c r="M170" s="202"/>
      <c r="N170" s="203"/>
      <c r="O170" s="76"/>
      <c r="P170" s="76"/>
      <c r="Q170" s="76"/>
      <c r="R170" s="76"/>
      <c r="S170" s="76"/>
      <c r="T170" s="7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8" t="s">
        <v>146</v>
      </c>
      <c r="AU170" s="18" t="s">
        <v>88</v>
      </c>
    </row>
    <row r="171" spans="1:51" s="13" customFormat="1" ht="12">
      <c r="A171" s="13"/>
      <c r="B171" s="204"/>
      <c r="C171" s="13"/>
      <c r="D171" s="200" t="s">
        <v>148</v>
      </c>
      <c r="E171" s="205" t="s">
        <v>1</v>
      </c>
      <c r="F171" s="206" t="s">
        <v>179</v>
      </c>
      <c r="G171" s="13"/>
      <c r="H171" s="205" t="s">
        <v>1</v>
      </c>
      <c r="I171" s="207"/>
      <c r="J171" s="13"/>
      <c r="K171" s="13"/>
      <c r="L171" s="204"/>
      <c r="M171" s="208"/>
      <c r="N171" s="209"/>
      <c r="O171" s="209"/>
      <c r="P171" s="209"/>
      <c r="Q171" s="209"/>
      <c r="R171" s="209"/>
      <c r="S171" s="209"/>
      <c r="T171" s="21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5" t="s">
        <v>148</v>
      </c>
      <c r="AU171" s="205" t="s">
        <v>88</v>
      </c>
      <c r="AV171" s="13" t="s">
        <v>86</v>
      </c>
      <c r="AW171" s="13" t="s">
        <v>32</v>
      </c>
      <c r="AX171" s="13" t="s">
        <v>78</v>
      </c>
      <c r="AY171" s="205" t="s">
        <v>136</v>
      </c>
    </row>
    <row r="172" spans="1:51" s="14" customFormat="1" ht="12">
      <c r="A172" s="14"/>
      <c r="B172" s="211"/>
      <c r="C172" s="14"/>
      <c r="D172" s="200" t="s">
        <v>148</v>
      </c>
      <c r="E172" s="212" t="s">
        <v>1</v>
      </c>
      <c r="F172" s="213" t="s">
        <v>563</v>
      </c>
      <c r="G172" s="14"/>
      <c r="H172" s="214">
        <v>2.84</v>
      </c>
      <c r="I172" s="215"/>
      <c r="J172" s="14"/>
      <c r="K172" s="14"/>
      <c r="L172" s="211"/>
      <c r="M172" s="216"/>
      <c r="N172" s="217"/>
      <c r="O172" s="217"/>
      <c r="P172" s="217"/>
      <c r="Q172" s="217"/>
      <c r="R172" s="217"/>
      <c r="S172" s="217"/>
      <c r="T172" s="21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12" t="s">
        <v>148</v>
      </c>
      <c r="AU172" s="212" t="s">
        <v>88</v>
      </c>
      <c r="AV172" s="14" t="s">
        <v>88</v>
      </c>
      <c r="AW172" s="14" t="s">
        <v>32</v>
      </c>
      <c r="AX172" s="14" t="s">
        <v>78</v>
      </c>
      <c r="AY172" s="212" t="s">
        <v>136</v>
      </c>
    </row>
    <row r="173" spans="1:51" s="15" customFormat="1" ht="12">
      <c r="A173" s="15"/>
      <c r="B173" s="219"/>
      <c r="C173" s="15"/>
      <c r="D173" s="200" t="s">
        <v>148</v>
      </c>
      <c r="E173" s="220" t="s">
        <v>1</v>
      </c>
      <c r="F173" s="221" t="s">
        <v>151</v>
      </c>
      <c r="G173" s="15"/>
      <c r="H173" s="222">
        <v>2.84</v>
      </c>
      <c r="I173" s="223"/>
      <c r="J173" s="15"/>
      <c r="K173" s="15"/>
      <c r="L173" s="219"/>
      <c r="M173" s="224"/>
      <c r="N173" s="225"/>
      <c r="O173" s="225"/>
      <c r="P173" s="225"/>
      <c r="Q173" s="225"/>
      <c r="R173" s="225"/>
      <c r="S173" s="225"/>
      <c r="T173" s="22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20" t="s">
        <v>148</v>
      </c>
      <c r="AU173" s="220" t="s">
        <v>88</v>
      </c>
      <c r="AV173" s="15" t="s">
        <v>144</v>
      </c>
      <c r="AW173" s="15" t="s">
        <v>32</v>
      </c>
      <c r="AX173" s="15" t="s">
        <v>86</v>
      </c>
      <c r="AY173" s="220" t="s">
        <v>136</v>
      </c>
    </row>
    <row r="174" spans="1:65" s="2" customFormat="1" ht="21.75" customHeight="1">
      <c r="A174" s="37"/>
      <c r="B174" s="187"/>
      <c r="C174" s="188" t="s">
        <v>202</v>
      </c>
      <c r="D174" s="188" t="s">
        <v>139</v>
      </c>
      <c r="E174" s="189" t="s">
        <v>182</v>
      </c>
      <c r="F174" s="190" t="s">
        <v>183</v>
      </c>
      <c r="G174" s="191" t="s">
        <v>166</v>
      </c>
      <c r="H174" s="192">
        <v>232.53</v>
      </c>
      <c r="I174" s="193"/>
      <c r="J174" s="192">
        <f>ROUND(I174*H174,2)</f>
        <v>0</v>
      </c>
      <c r="K174" s="190" t="s">
        <v>143</v>
      </c>
      <c r="L174" s="38"/>
      <c r="M174" s="194" t="s">
        <v>1</v>
      </c>
      <c r="N174" s="195" t="s">
        <v>43</v>
      </c>
      <c r="O174" s="76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8" t="s">
        <v>144</v>
      </c>
      <c r="AT174" s="198" t="s">
        <v>139</v>
      </c>
      <c r="AU174" s="198" t="s">
        <v>88</v>
      </c>
      <c r="AY174" s="18" t="s">
        <v>136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86</v>
      </c>
      <c r="BK174" s="199">
        <f>ROUND(I174*H174,2)</f>
        <v>0</v>
      </c>
      <c r="BL174" s="18" t="s">
        <v>144</v>
      </c>
      <c r="BM174" s="198" t="s">
        <v>564</v>
      </c>
    </row>
    <row r="175" spans="1:47" s="2" customFormat="1" ht="12">
      <c r="A175" s="37"/>
      <c r="B175" s="38"/>
      <c r="C175" s="37"/>
      <c r="D175" s="200" t="s">
        <v>146</v>
      </c>
      <c r="E175" s="37"/>
      <c r="F175" s="201" t="s">
        <v>185</v>
      </c>
      <c r="G175" s="37"/>
      <c r="H175" s="37"/>
      <c r="I175" s="123"/>
      <c r="J175" s="37"/>
      <c r="K175" s="37"/>
      <c r="L175" s="38"/>
      <c r="M175" s="202"/>
      <c r="N175" s="203"/>
      <c r="O175" s="76"/>
      <c r="P175" s="76"/>
      <c r="Q175" s="76"/>
      <c r="R175" s="76"/>
      <c r="S175" s="76"/>
      <c r="T175" s="7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8" t="s">
        <v>146</v>
      </c>
      <c r="AU175" s="18" t="s">
        <v>88</v>
      </c>
    </row>
    <row r="176" spans="1:51" s="13" customFormat="1" ht="12">
      <c r="A176" s="13"/>
      <c r="B176" s="204"/>
      <c r="C176" s="13"/>
      <c r="D176" s="200" t="s">
        <v>148</v>
      </c>
      <c r="E176" s="205" t="s">
        <v>1</v>
      </c>
      <c r="F176" s="206" t="s">
        <v>526</v>
      </c>
      <c r="G176" s="13"/>
      <c r="H176" s="205" t="s">
        <v>1</v>
      </c>
      <c r="I176" s="207"/>
      <c r="J176" s="13"/>
      <c r="K176" s="13"/>
      <c r="L176" s="204"/>
      <c r="M176" s="208"/>
      <c r="N176" s="209"/>
      <c r="O176" s="209"/>
      <c r="P176" s="209"/>
      <c r="Q176" s="209"/>
      <c r="R176" s="209"/>
      <c r="S176" s="209"/>
      <c r="T176" s="21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05" t="s">
        <v>148</v>
      </c>
      <c r="AU176" s="205" t="s">
        <v>88</v>
      </c>
      <c r="AV176" s="13" t="s">
        <v>86</v>
      </c>
      <c r="AW176" s="13" t="s">
        <v>32</v>
      </c>
      <c r="AX176" s="13" t="s">
        <v>78</v>
      </c>
      <c r="AY176" s="205" t="s">
        <v>136</v>
      </c>
    </row>
    <row r="177" spans="1:51" s="14" customFormat="1" ht="12">
      <c r="A177" s="14"/>
      <c r="B177" s="211"/>
      <c r="C177" s="14"/>
      <c r="D177" s="200" t="s">
        <v>148</v>
      </c>
      <c r="E177" s="212" t="s">
        <v>1</v>
      </c>
      <c r="F177" s="213" t="s">
        <v>553</v>
      </c>
      <c r="G177" s="14"/>
      <c r="H177" s="214">
        <v>18.38</v>
      </c>
      <c r="I177" s="215"/>
      <c r="J177" s="14"/>
      <c r="K177" s="14"/>
      <c r="L177" s="211"/>
      <c r="M177" s="216"/>
      <c r="N177" s="217"/>
      <c r="O177" s="217"/>
      <c r="P177" s="217"/>
      <c r="Q177" s="217"/>
      <c r="R177" s="217"/>
      <c r="S177" s="217"/>
      <c r="T177" s="21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12" t="s">
        <v>148</v>
      </c>
      <c r="AU177" s="212" t="s">
        <v>88</v>
      </c>
      <c r="AV177" s="14" t="s">
        <v>88</v>
      </c>
      <c r="AW177" s="14" t="s">
        <v>32</v>
      </c>
      <c r="AX177" s="14" t="s">
        <v>78</v>
      </c>
      <c r="AY177" s="212" t="s">
        <v>136</v>
      </c>
    </row>
    <row r="178" spans="1:51" s="14" customFormat="1" ht="12">
      <c r="A178" s="14"/>
      <c r="B178" s="211"/>
      <c r="C178" s="14"/>
      <c r="D178" s="200" t="s">
        <v>148</v>
      </c>
      <c r="E178" s="212" t="s">
        <v>1</v>
      </c>
      <c r="F178" s="213" t="s">
        <v>554</v>
      </c>
      <c r="G178" s="14"/>
      <c r="H178" s="214">
        <v>8.8</v>
      </c>
      <c r="I178" s="215"/>
      <c r="J178" s="14"/>
      <c r="K178" s="14"/>
      <c r="L178" s="211"/>
      <c r="M178" s="216"/>
      <c r="N178" s="217"/>
      <c r="O178" s="217"/>
      <c r="P178" s="217"/>
      <c r="Q178" s="217"/>
      <c r="R178" s="217"/>
      <c r="S178" s="217"/>
      <c r="T178" s="21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12" t="s">
        <v>148</v>
      </c>
      <c r="AU178" s="212" t="s">
        <v>88</v>
      </c>
      <c r="AV178" s="14" t="s">
        <v>88</v>
      </c>
      <c r="AW178" s="14" t="s">
        <v>32</v>
      </c>
      <c r="AX178" s="14" t="s">
        <v>78</v>
      </c>
      <c r="AY178" s="212" t="s">
        <v>136</v>
      </c>
    </row>
    <row r="179" spans="1:51" s="13" customFormat="1" ht="12">
      <c r="A179" s="13"/>
      <c r="B179" s="204"/>
      <c r="C179" s="13"/>
      <c r="D179" s="200" t="s">
        <v>148</v>
      </c>
      <c r="E179" s="205" t="s">
        <v>1</v>
      </c>
      <c r="F179" s="206" t="s">
        <v>534</v>
      </c>
      <c r="G179" s="13"/>
      <c r="H179" s="205" t="s">
        <v>1</v>
      </c>
      <c r="I179" s="207"/>
      <c r="J179" s="13"/>
      <c r="K179" s="13"/>
      <c r="L179" s="204"/>
      <c r="M179" s="208"/>
      <c r="N179" s="209"/>
      <c r="O179" s="209"/>
      <c r="P179" s="209"/>
      <c r="Q179" s="209"/>
      <c r="R179" s="209"/>
      <c r="S179" s="209"/>
      <c r="T179" s="21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05" t="s">
        <v>148</v>
      </c>
      <c r="AU179" s="205" t="s">
        <v>88</v>
      </c>
      <c r="AV179" s="13" t="s">
        <v>86</v>
      </c>
      <c r="AW179" s="13" t="s">
        <v>32</v>
      </c>
      <c r="AX179" s="13" t="s">
        <v>78</v>
      </c>
      <c r="AY179" s="205" t="s">
        <v>136</v>
      </c>
    </row>
    <row r="180" spans="1:51" s="14" customFormat="1" ht="12">
      <c r="A180" s="14"/>
      <c r="B180" s="211"/>
      <c r="C180" s="14"/>
      <c r="D180" s="200" t="s">
        <v>148</v>
      </c>
      <c r="E180" s="212" t="s">
        <v>1</v>
      </c>
      <c r="F180" s="213" t="s">
        <v>555</v>
      </c>
      <c r="G180" s="14"/>
      <c r="H180" s="214">
        <v>30.5</v>
      </c>
      <c r="I180" s="215"/>
      <c r="J180" s="14"/>
      <c r="K180" s="14"/>
      <c r="L180" s="211"/>
      <c r="M180" s="216"/>
      <c r="N180" s="217"/>
      <c r="O180" s="217"/>
      <c r="P180" s="217"/>
      <c r="Q180" s="217"/>
      <c r="R180" s="217"/>
      <c r="S180" s="217"/>
      <c r="T180" s="21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12" t="s">
        <v>148</v>
      </c>
      <c r="AU180" s="212" t="s">
        <v>88</v>
      </c>
      <c r="AV180" s="14" t="s">
        <v>88</v>
      </c>
      <c r="AW180" s="14" t="s">
        <v>32</v>
      </c>
      <c r="AX180" s="14" t="s">
        <v>78</v>
      </c>
      <c r="AY180" s="212" t="s">
        <v>136</v>
      </c>
    </row>
    <row r="181" spans="1:51" s="13" customFormat="1" ht="12">
      <c r="A181" s="13"/>
      <c r="B181" s="204"/>
      <c r="C181" s="13"/>
      <c r="D181" s="200" t="s">
        <v>148</v>
      </c>
      <c r="E181" s="205" t="s">
        <v>1</v>
      </c>
      <c r="F181" s="206" t="s">
        <v>556</v>
      </c>
      <c r="G181" s="13"/>
      <c r="H181" s="205" t="s">
        <v>1</v>
      </c>
      <c r="I181" s="207"/>
      <c r="J181" s="13"/>
      <c r="K181" s="13"/>
      <c r="L181" s="204"/>
      <c r="M181" s="208"/>
      <c r="N181" s="209"/>
      <c r="O181" s="209"/>
      <c r="P181" s="209"/>
      <c r="Q181" s="209"/>
      <c r="R181" s="209"/>
      <c r="S181" s="209"/>
      <c r="T181" s="21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5" t="s">
        <v>148</v>
      </c>
      <c r="AU181" s="205" t="s">
        <v>88</v>
      </c>
      <c r="AV181" s="13" t="s">
        <v>86</v>
      </c>
      <c r="AW181" s="13" t="s">
        <v>32</v>
      </c>
      <c r="AX181" s="13" t="s">
        <v>78</v>
      </c>
      <c r="AY181" s="205" t="s">
        <v>136</v>
      </c>
    </row>
    <row r="182" spans="1:51" s="13" customFormat="1" ht="12">
      <c r="A182" s="13"/>
      <c r="B182" s="204"/>
      <c r="C182" s="13"/>
      <c r="D182" s="200" t="s">
        <v>148</v>
      </c>
      <c r="E182" s="205" t="s">
        <v>1</v>
      </c>
      <c r="F182" s="206" t="s">
        <v>557</v>
      </c>
      <c r="G182" s="13"/>
      <c r="H182" s="205" t="s">
        <v>1</v>
      </c>
      <c r="I182" s="207"/>
      <c r="J182" s="13"/>
      <c r="K182" s="13"/>
      <c r="L182" s="204"/>
      <c r="M182" s="208"/>
      <c r="N182" s="209"/>
      <c r="O182" s="209"/>
      <c r="P182" s="209"/>
      <c r="Q182" s="209"/>
      <c r="R182" s="209"/>
      <c r="S182" s="209"/>
      <c r="T182" s="21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05" t="s">
        <v>148</v>
      </c>
      <c r="AU182" s="205" t="s">
        <v>88</v>
      </c>
      <c r="AV182" s="13" t="s">
        <v>86</v>
      </c>
      <c r="AW182" s="13" t="s">
        <v>32</v>
      </c>
      <c r="AX182" s="13" t="s">
        <v>78</v>
      </c>
      <c r="AY182" s="205" t="s">
        <v>136</v>
      </c>
    </row>
    <row r="183" spans="1:51" s="14" customFormat="1" ht="12">
      <c r="A183" s="14"/>
      <c r="B183" s="211"/>
      <c r="C183" s="14"/>
      <c r="D183" s="200" t="s">
        <v>148</v>
      </c>
      <c r="E183" s="212" t="s">
        <v>1</v>
      </c>
      <c r="F183" s="213" t="s">
        <v>558</v>
      </c>
      <c r="G183" s="14"/>
      <c r="H183" s="214">
        <v>174.85</v>
      </c>
      <c r="I183" s="215"/>
      <c r="J183" s="14"/>
      <c r="K183" s="14"/>
      <c r="L183" s="211"/>
      <c r="M183" s="216"/>
      <c r="N183" s="217"/>
      <c r="O183" s="217"/>
      <c r="P183" s="217"/>
      <c r="Q183" s="217"/>
      <c r="R183" s="217"/>
      <c r="S183" s="217"/>
      <c r="T183" s="21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12" t="s">
        <v>148</v>
      </c>
      <c r="AU183" s="212" t="s">
        <v>88</v>
      </c>
      <c r="AV183" s="14" t="s">
        <v>88</v>
      </c>
      <c r="AW183" s="14" t="s">
        <v>32</v>
      </c>
      <c r="AX183" s="14" t="s">
        <v>78</v>
      </c>
      <c r="AY183" s="212" t="s">
        <v>136</v>
      </c>
    </row>
    <row r="184" spans="1:51" s="15" customFormat="1" ht="12">
      <c r="A184" s="15"/>
      <c r="B184" s="219"/>
      <c r="C184" s="15"/>
      <c r="D184" s="200" t="s">
        <v>148</v>
      </c>
      <c r="E184" s="220" t="s">
        <v>1</v>
      </c>
      <c r="F184" s="221" t="s">
        <v>151</v>
      </c>
      <c r="G184" s="15"/>
      <c r="H184" s="222">
        <v>232.53</v>
      </c>
      <c r="I184" s="223"/>
      <c r="J184" s="15"/>
      <c r="K184" s="15"/>
      <c r="L184" s="219"/>
      <c r="M184" s="224"/>
      <c r="N184" s="225"/>
      <c r="O184" s="225"/>
      <c r="P184" s="225"/>
      <c r="Q184" s="225"/>
      <c r="R184" s="225"/>
      <c r="S184" s="225"/>
      <c r="T184" s="22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20" t="s">
        <v>148</v>
      </c>
      <c r="AU184" s="220" t="s">
        <v>88</v>
      </c>
      <c r="AV184" s="15" t="s">
        <v>144</v>
      </c>
      <c r="AW184" s="15" t="s">
        <v>32</v>
      </c>
      <c r="AX184" s="15" t="s">
        <v>86</v>
      </c>
      <c r="AY184" s="220" t="s">
        <v>136</v>
      </c>
    </row>
    <row r="185" spans="1:65" s="2" customFormat="1" ht="33" customHeight="1">
      <c r="A185" s="37"/>
      <c r="B185" s="187"/>
      <c r="C185" s="188" t="s">
        <v>208</v>
      </c>
      <c r="D185" s="188" t="s">
        <v>139</v>
      </c>
      <c r="E185" s="189" t="s">
        <v>189</v>
      </c>
      <c r="F185" s="190" t="s">
        <v>190</v>
      </c>
      <c r="G185" s="191" t="s">
        <v>166</v>
      </c>
      <c r="H185" s="192">
        <v>1987.45</v>
      </c>
      <c r="I185" s="193"/>
      <c r="J185" s="192">
        <f>ROUND(I185*H185,2)</f>
        <v>0</v>
      </c>
      <c r="K185" s="190" t="s">
        <v>143</v>
      </c>
      <c r="L185" s="38"/>
      <c r="M185" s="194" t="s">
        <v>1</v>
      </c>
      <c r="N185" s="195" t="s">
        <v>43</v>
      </c>
      <c r="O185" s="76"/>
      <c r="P185" s="196">
        <f>O185*H185</f>
        <v>0</v>
      </c>
      <c r="Q185" s="196">
        <v>0</v>
      </c>
      <c r="R185" s="196">
        <f>Q185*H185</f>
        <v>0</v>
      </c>
      <c r="S185" s="196">
        <v>0</v>
      </c>
      <c r="T185" s="19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8" t="s">
        <v>144</v>
      </c>
      <c r="AT185" s="198" t="s">
        <v>139</v>
      </c>
      <c r="AU185" s="198" t="s">
        <v>88</v>
      </c>
      <c r="AY185" s="18" t="s">
        <v>136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8" t="s">
        <v>86</v>
      </c>
      <c r="BK185" s="199">
        <f>ROUND(I185*H185,2)</f>
        <v>0</v>
      </c>
      <c r="BL185" s="18" t="s">
        <v>144</v>
      </c>
      <c r="BM185" s="198" t="s">
        <v>565</v>
      </c>
    </row>
    <row r="186" spans="1:47" s="2" customFormat="1" ht="12">
      <c r="A186" s="37"/>
      <c r="B186" s="38"/>
      <c r="C186" s="37"/>
      <c r="D186" s="200" t="s">
        <v>146</v>
      </c>
      <c r="E186" s="37"/>
      <c r="F186" s="201" t="s">
        <v>192</v>
      </c>
      <c r="G186" s="37"/>
      <c r="H186" s="37"/>
      <c r="I186" s="123"/>
      <c r="J186" s="37"/>
      <c r="K186" s="37"/>
      <c r="L186" s="38"/>
      <c r="M186" s="202"/>
      <c r="N186" s="203"/>
      <c r="O186" s="76"/>
      <c r="P186" s="76"/>
      <c r="Q186" s="76"/>
      <c r="R186" s="76"/>
      <c r="S186" s="76"/>
      <c r="T186" s="7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8" t="s">
        <v>146</v>
      </c>
      <c r="AU186" s="18" t="s">
        <v>88</v>
      </c>
    </row>
    <row r="187" spans="1:51" s="13" customFormat="1" ht="12">
      <c r="A187" s="13"/>
      <c r="B187" s="204"/>
      <c r="C187" s="13"/>
      <c r="D187" s="200" t="s">
        <v>148</v>
      </c>
      <c r="E187" s="205" t="s">
        <v>1</v>
      </c>
      <c r="F187" s="206" t="s">
        <v>526</v>
      </c>
      <c r="G187" s="13"/>
      <c r="H187" s="205" t="s">
        <v>1</v>
      </c>
      <c r="I187" s="207"/>
      <c r="J187" s="13"/>
      <c r="K187" s="13"/>
      <c r="L187" s="204"/>
      <c r="M187" s="208"/>
      <c r="N187" s="209"/>
      <c r="O187" s="209"/>
      <c r="P187" s="209"/>
      <c r="Q187" s="209"/>
      <c r="R187" s="209"/>
      <c r="S187" s="209"/>
      <c r="T187" s="21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05" t="s">
        <v>148</v>
      </c>
      <c r="AU187" s="205" t="s">
        <v>88</v>
      </c>
      <c r="AV187" s="13" t="s">
        <v>86</v>
      </c>
      <c r="AW187" s="13" t="s">
        <v>32</v>
      </c>
      <c r="AX187" s="13" t="s">
        <v>78</v>
      </c>
      <c r="AY187" s="205" t="s">
        <v>136</v>
      </c>
    </row>
    <row r="188" spans="1:51" s="14" customFormat="1" ht="12">
      <c r="A188" s="14"/>
      <c r="B188" s="211"/>
      <c r="C188" s="14"/>
      <c r="D188" s="200" t="s">
        <v>148</v>
      </c>
      <c r="E188" s="212" t="s">
        <v>1</v>
      </c>
      <c r="F188" s="213" t="s">
        <v>566</v>
      </c>
      <c r="G188" s="14"/>
      <c r="H188" s="214">
        <v>165.45</v>
      </c>
      <c r="I188" s="215"/>
      <c r="J188" s="14"/>
      <c r="K188" s="14"/>
      <c r="L188" s="211"/>
      <c r="M188" s="216"/>
      <c r="N188" s="217"/>
      <c r="O188" s="217"/>
      <c r="P188" s="217"/>
      <c r="Q188" s="217"/>
      <c r="R188" s="217"/>
      <c r="S188" s="217"/>
      <c r="T188" s="21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12" t="s">
        <v>148</v>
      </c>
      <c r="AU188" s="212" t="s">
        <v>88</v>
      </c>
      <c r="AV188" s="14" t="s">
        <v>88</v>
      </c>
      <c r="AW188" s="14" t="s">
        <v>32</v>
      </c>
      <c r="AX188" s="14" t="s">
        <v>78</v>
      </c>
      <c r="AY188" s="212" t="s">
        <v>136</v>
      </c>
    </row>
    <row r="189" spans="1:51" s="14" customFormat="1" ht="12">
      <c r="A189" s="14"/>
      <c r="B189" s="211"/>
      <c r="C189" s="14"/>
      <c r="D189" s="200" t="s">
        <v>148</v>
      </c>
      <c r="E189" s="212" t="s">
        <v>1</v>
      </c>
      <c r="F189" s="213" t="s">
        <v>567</v>
      </c>
      <c r="G189" s="14"/>
      <c r="H189" s="214">
        <v>79.2</v>
      </c>
      <c r="I189" s="215"/>
      <c r="J189" s="14"/>
      <c r="K189" s="14"/>
      <c r="L189" s="211"/>
      <c r="M189" s="216"/>
      <c r="N189" s="217"/>
      <c r="O189" s="217"/>
      <c r="P189" s="217"/>
      <c r="Q189" s="217"/>
      <c r="R189" s="217"/>
      <c r="S189" s="217"/>
      <c r="T189" s="21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12" t="s">
        <v>148</v>
      </c>
      <c r="AU189" s="212" t="s">
        <v>88</v>
      </c>
      <c r="AV189" s="14" t="s">
        <v>88</v>
      </c>
      <c r="AW189" s="14" t="s">
        <v>32</v>
      </c>
      <c r="AX189" s="14" t="s">
        <v>78</v>
      </c>
      <c r="AY189" s="212" t="s">
        <v>136</v>
      </c>
    </row>
    <row r="190" spans="1:51" s="13" customFormat="1" ht="12">
      <c r="A190" s="13"/>
      <c r="B190" s="204"/>
      <c r="C190" s="13"/>
      <c r="D190" s="200" t="s">
        <v>148</v>
      </c>
      <c r="E190" s="205" t="s">
        <v>1</v>
      </c>
      <c r="F190" s="206" t="s">
        <v>534</v>
      </c>
      <c r="G190" s="13"/>
      <c r="H190" s="205" t="s">
        <v>1</v>
      </c>
      <c r="I190" s="207"/>
      <c r="J190" s="13"/>
      <c r="K190" s="13"/>
      <c r="L190" s="204"/>
      <c r="M190" s="208"/>
      <c r="N190" s="209"/>
      <c r="O190" s="209"/>
      <c r="P190" s="209"/>
      <c r="Q190" s="209"/>
      <c r="R190" s="209"/>
      <c r="S190" s="209"/>
      <c r="T190" s="21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5" t="s">
        <v>148</v>
      </c>
      <c r="AU190" s="205" t="s">
        <v>88</v>
      </c>
      <c r="AV190" s="13" t="s">
        <v>86</v>
      </c>
      <c r="AW190" s="13" t="s">
        <v>32</v>
      </c>
      <c r="AX190" s="13" t="s">
        <v>78</v>
      </c>
      <c r="AY190" s="205" t="s">
        <v>136</v>
      </c>
    </row>
    <row r="191" spans="1:51" s="14" customFormat="1" ht="12">
      <c r="A191" s="14"/>
      <c r="B191" s="211"/>
      <c r="C191" s="14"/>
      <c r="D191" s="200" t="s">
        <v>148</v>
      </c>
      <c r="E191" s="212" t="s">
        <v>1</v>
      </c>
      <c r="F191" s="213" t="s">
        <v>568</v>
      </c>
      <c r="G191" s="14"/>
      <c r="H191" s="214">
        <v>274.54</v>
      </c>
      <c r="I191" s="215"/>
      <c r="J191" s="14"/>
      <c r="K191" s="14"/>
      <c r="L191" s="211"/>
      <c r="M191" s="216"/>
      <c r="N191" s="217"/>
      <c r="O191" s="217"/>
      <c r="P191" s="217"/>
      <c r="Q191" s="217"/>
      <c r="R191" s="217"/>
      <c r="S191" s="217"/>
      <c r="T191" s="21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12" t="s">
        <v>148</v>
      </c>
      <c r="AU191" s="212" t="s">
        <v>88</v>
      </c>
      <c r="AV191" s="14" t="s">
        <v>88</v>
      </c>
      <c r="AW191" s="14" t="s">
        <v>32</v>
      </c>
      <c r="AX191" s="14" t="s">
        <v>78</v>
      </c>
      <c r="AY191" s="212" t="s">
        <v>136</v>
      </c>
    </row>
    <row r="192" spans="1:51" s="13" customFormat="1" ht="12">
      <c r="A192" s="13"/>
      <c r="B192" s="204"/>
      <c r="C192" s="13"/>
      <c r="D192" s="200" t="s">
        <v>148</v>
      </c>
      <c r="E192" s="205" t="s">
        <v>1</v>
      </c>
      <c r="F192" s="206" t="s">
        <v>556</v>
      </c>
      <c r="G192" s="13"/>
      <c r="H192" s="205" t="s">
        <v>1</v>
      </c>
      <c r="I192" s="207"/>
      <c r="J192" s="13"/>
      <c r="K192" s="13"/>
      <c r="L192" s="204"/>
      <c r="M192" s="208"/>
      <c r="N192" s="209"/>
      <c r="O192" s="209"/>
      <c r="P192" s="209"/>
      <c r="Q192" s="209"/>
      <c r="R192" s="209"/>
      <c r="S192" s="209"/>
      <c r="T192" s="21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05" t="s">
        <v>148</v>
      </c>
      <c r="AU192" s="205" t="s">
        <v>88</v>
      </c>
      <c r="AV192" s="13" t="s">
        <v>86</v>
      </c>
      <c r="AW192" s="13" t="s">
        <v>32</v>
      </c>
      <c r="AX192" s="13" t="s">
        <v>78</v>
      </c>
      <c r="AY192" s="205" t="s">
        <v>136</v>
      </c>
    </row>
    <row r="193" spans="1:51" s="13" customFormat="1" ht="12">
      <c r="A193" s="13"/>
      <c r="B193" s="204"/>
      <c r="C193" s="13"/>
      <c r="D193" s="200" t="s">
        <v>148</v>
      </c>
      <c r="E193" s="205" t="s">
        <v>1</v>
      </c>
      <c r="F193" s="206" t="s">
        <v>557</v>
      </c>
      <c r="G193" s="13"/>
      <c r="H193" s="205" t="s">
        <v>1</v>
      </c>
      <c r="I193" s="207"/>
      <c r="J193" s="13"/>
      <c r="K193" s="13"/>
      <c r="L193" s="204"/>
      <c r="M193" s="208"/>
      <c r="N193" s="209"/>
      <c r="O193" s="209"/>
      <c r="P193" s="209"/>
      <c r="Q193" s="209"/>
      <c r="R193" s="209"/>
      <c r="S193" s="209"/>
      <c r="T193" s="21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05" t="s">
        <v>148</v>
      </c>
      <c r="AU193" s="205" t="s">
        <v>88</v>
      </c>
      <c r="AV193" s="13" t="s">
        <v>86</v>
      </c>
      <c r="AW193" s="13" t="s">
        <v>32</v>
      </c>
      <c r="AX193" s="13" t="s">
        <v>78</v>
      </c>
      <c r="AY193" s="205" t="s">
        <v>136</v>
      </c>
    </row>
    <row r="194" spans="1:51" s="14" customFormat="1" ht="12">
      <c r="A194" s="14"/>
      <c r="B194" s="211"/>
      <c r="C194" s="14"/>
      <c r="D194" s="200" t="s">
        <v>148</v>
      </c>
      <c r="E194" s="212" t="s">
        <v>1</v>
      </c>
      <c r="F194" s="213" t="s">
        <v>569</v>
      </c>
      <c r="G194" s="14"/>
      <c r="H194" s="214">
        <v>1573.65</v>
      </c>
      <c r="I194" s="215"/>
      <c r="J194" s="14"/>
      <c r="K194" s="14"/>
      <c r="L194" s="211"/>
      <c r="M194" s="216"/>
      <c r="N194" s="217"/>
      <c r="O194" s="217"/>
      <c r="P194" s="217"/>
      <c r="Q194" s="217"/>
      <c r="R194" s="217"/>
      <c r="S194" s="217"/>
      <c r="T194" s="21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12" t="s">
        <v>148</v>
      </c>
      <c r="AU194" s="212" t="s">
        <v>88</v>
      </c>
      <c r="AV194" s="14" t="s">
        <v>88</v>
      </c>
      <c r="AW194" s="14" t="s">
        <v>32</v>
      </c>
      <c r="AX194" s="14" t="s">
        <v>78</v>
      </c>
      <c r="AY194" s="212" t="s">
        <v>136</v>
      </c>
    </row>
    <row r="195" spans="1:51" s="13" customFormat="1" ht="12">
      <c r="A195" s="13"/>
      <c r="B195" s="204"/>
      <c r="C195" s="13"/>
      <c r="D195" s="200" t="s">
        <v>148</v>
      </c>
      <c r="E195" s="205" t="s">
        <v>1</v>
      </c>
      <c r="F195" s="206" t="s">
        <v>570</v>
      </c>
      <c r="G195" s="13"/>
      <c r="H195" s="205" t="s">
        <v>1</v>
      </c>
      <c r="I195" s="207"/>
      <c r="J195" s="13"/>
      <c r="K195" s="13"/>
      <c r="L195" s="204"/>
      <c r="M195" s="208"/>
      <c r="N195" s="209"/>
      <c r="O195" s="209"/>
      <c r="P195" s="209"/>
      <c r="Q195" s="209"/>
      <c r="R195" s="209"/>
      <c r="S195" s="209"/>
      <c r="T195" s="21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05" t="s">
        <v>148</v>
      </c>
      <c r="AU195" s="205" t="s">
        <v>88</v>
      </c>
      <c r="AV195" s="13" t="s">
        <v>86</v>
      </c>
      <c r="AW195" s="13" t="s">
        <v>32</v>
      </c>
      <c r="AX195" s="13" t="s">
        <v>78</v>
      </c>
      <c r="AY195" s="205" t="s">
        <v>136</v>
      </c>
    </row>
    <row r="196" spans="1:51" s="14" customFormat="1" ht="12">
      <c r="A196" s="14"/>
      <c r="B196" s="211"/>
      <c r="C196" s="14"/>
      <c r="D196" s="200" t="s">
        <v>148</v>
      </c>
      <c r="E196" s="212" t="s">
        <v>1</v>
      </c>
      <c r="F196" s="213" t="s">
        <v>571</v>
      </c>
      <c r="G196" s="14"/>
      <c r="H196" s="214">
        <v>-105.39</v>
      </c>
      <c r="I196" s="215"/>
      <c r="J196" s="14"/>
      <c r="K196" s="14"/>
      <c r="L196" s="211"/>
      <c r="M196" s="216"/>
      <c r="N196" s="217"/>
      <c r="O196" s="217"/>
      <c r="P196" s="217"/>
      <c r="Q196" s="217"/>
      <c r="R196" s="217"/>
      <c r="S196" s="217"/>
      <c r="T196" s="21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12" t="s">
        <v>148</v>
      </c>
      <c r="AU196" s="212" t="s">
        <v>88</v>
      </c>
      <c r="AV196" s="14" t="s">
        <v>88</v>
      </c>
      <c r="AW196" s="14" t="s">
        <v>32</v>
      </c>
      <c r="AX196" s="14" t="s">
        <v>78</v>
      </c>
      <c r="AY196" s="212" t="s">
        <v>136</v>
      </c>
    </row>
    <row r="197" spans="1:51" s="15" customFormat="1" ht="12">
      <c r="A197" s="15"/>
      <c r="B197" s="219"/>
      <c r="C197" s="15"/>
      <c r="D197" s="200" t="s">
        <v>148</v>
      </c>
      <c r="E197" s="220" t="s">
        <v>1</v>
      </c>
      <c r="F197" s="221" t="s">
        <v>151</v>
      </c>
      <c r="G197" s="15"/>
      <c r="H197" s="222">
        <v>1987.45</v>
      </c>
      <c r="I197" s="223"/>
      <c r="J197" s="15"/>
      <c r="K197" s="15"/>
      <c r="L197" s="219"/>
      <c r="M197" s="224"/>
      <c r="N197" s="225"/>
      <c r="O197" s="225"/>
      <c r="P197" s="225"/>
      <c r="Q197" s="225"/>
      <c r="R197" s="225"/>
      <c r="S197" s="225"/>
      <c r="T197" s="22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20" t="s">
        <v>148</v>
      </c>
      <c r="AU197" s="220" t="s">
        <v>88</v>
      </c>
      <c r="AV197" s="15" t="s">
        <v>144</v>
      </c>
      <c r="AW197" s="15" t="s">
        <v>32</v>
      </c>
      <c r="AX197" s="15" t="s">
        <v>86</v>
      </c>
      <c r="AY197" s="220" t="s">
        <v>136</v>
      </c>
    </row>
    <row r="198" spans="1:65" s="2" customFormat="1" ht="21.75" customHeight="1">
      <c r="A198" s="37"/>
      <c r="B198" s="187"/>
      <c r="C198" s="188" t="s">
        <v>137</v>
      </c>
      <c r="D198" s="188" t="s">
        <v>139</v>
      </c>
      <c r="E198" s="189" t="s">
        <v>572</v>
      </c>
      <c r="F198" s="190" t="s">
        <v>573</v>
      </c>
      <c r="G198" s="191" t="s">
        <v>166</v>
      </c>
      <c r="H198" s="192">
        <v>11.71</v>
      </c>
      <c r="I198" s="193"/>
      <c r="J198" s="192">
        <f>ROUND(I198*H198,2)</f>
        <v>0</v>
      </c>
      <c r="K198" s="190" t="s">
        <v>143</v>
      </c>
      <c r="L198" s="38"/>
      <c r="M198" s="194" t="s">
        <v>1</v>
      </c>
      <c r="N198" s="195" t="s">
        <v>43</v>
      </c>
      <c r="O198" s="76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8" t="s">
        <v>144</v>
      </c>
      <c r="AT198" s="198" t="s">
        <v>139</v>
      </c>
      <c r="AU198" s="198" t="s">
        <v>88</v>
      </c>
      <c r="AY198" s="18" t="s">
        <v>136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86</v>
      </c>
      <c r="BK198" s="199">
        <f>ROUND(I198*H198,2)</f>
        <v>0</v>
      </c>
      <c r="BL198" s="18" t="s">
        <v>144</v>
      </c>
      <c r="BM198" s="198" t="s">
        <v>574</v>
      </c>
    </row>
    <row r="199" spans="1:47" s="2" customFormat="1" ht="12">
      <c r="A199" s="37"/>
      <c r="B199" s="38"/>
      <c r="C199" s="37"/>
      <c r="D199" s="200" t="s">
        <v>146</v>
      </c>
      <c r="E199" s="37"/>
      <c r="F199" s="201" t="s">
        <v>575</v>
      </c>
      <c r="G199" s="37"/>
      <c r="H199" s="37"/>
      <c r="I199" s="123"/>
      <c r="J199" s="37"/>
      <c r="K199" s="37"/>
      <c r="L199" s="38"/>
      <c r="M199" s="202"/>
      <c r="N199" s="203"/>
      <c r="O199" s="76"/>
      <c r="P199" s="76"/>
      <c r="Q199" s="76"/>
      <c r="R199" s="76"/>
      <c r="S199" s="76"/>
      <c r="T199" s="7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146</v>
      </c>
      <c r="AU199" s="18" t="s">
        <v>88</v>
      </c>
    </row>
    <row r="200" spans="1:51" s="13" customFormat="1" ht="12">
      <c r="A200" s="13"/>
      <c r="B200" s="204"/>
      <c r="C200" s="13"/>
      <c r="D200" s="200" t="s">
        <v>148</v>
      </c>
      <c r="E200" s="205" t="s">
        <v>1</v>
      </c>
      <c r="F200" s="206" t="s">
        <v>576</v>
      </c>
      <c r="G200" s="13"/>
      <c r="H200" s="205" t="s">
        <v>1</v>
      </c>
      <c r="I200" s="207"/>
      <c r="J200" s="13"/>
      <c r="K200" s="13"/>
      <c r="L200" s="204"/>
      <c r="M200" s="208"/>
      <c r="N200" s="209"/>
      <c r="O200" s="209"/>
      <c r="P200" s="209"/>
      <c r="Q200" s="209"/>
      <c r="R200" s="209"/>
      <c r="S200" s="209"/>
      <c r="T200" s="21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05" t="s">
        <v>148</v>
      </c>
      <c r="AU200" s="205" t="s">
        <v>88</v>
      </c>
      <c r="AV200" s="13" t="s">
        <v>86</v>
      </c>
      <c r="AW200" s="13" t="s">
        <v>32</v>
      </c>
      <c r="AX200" s="13" t="s">
        <v>78</v>
      </c>
      <c r="AY200" s="205" t="s">
        <v>136</v>
      </c>
    </row>
    <row r="201" spans="1:51" s="14" customFormat="1" ht="12">
      <c r="A201" s="14"/>
      <c r="B201" s="211"/>
      <c r="C201" s="14"/>
      <c r="D201" s="200" t="s">
        <v>148</v>
      </c>
      <c r="E201" s="212" t="s">
        <v>1</v>
      </c>
      <c r="F201" s="213" t="s">
        <v>577</v>
      </c>
      <c r="G201" s="14"/>
      <c r="H201" s="214">
        <v>11.71</v>
      </c>
      <c r="I201" s="215"/>
      <c r="J201" s="14"/>
      <c r="K201" s="14"/>
      <c r="L201" s="211"/>
      <c r="M201" s="216"/>
      <c r="N201" s="217"/>
      <c r="O201" s="217"/>
      <c r="P201" s="217"/>
      <c r="Q201" s="217"/>
      <c r="R201" s="217"/>
      <c r="S201" s="217"/>
      <c r="T201" s="21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12" t="s">
        <v>148</v>
      </c>
      <c r="AU201" s="212" t="s">
        <v>88</v>
      </c>
      <c r="AV201" s="14" t="s">
        <v>88</v>
      </c>
      <c r="AW201" s="14" t="s">
        <v>32</v>
      </c>
      <c r="AX201" s="14" t="s">
        <v>78</v>
      </c>
      <c r="AY201" s="212" t="s">
        <v>136</v>
      </c>
    </row>
    <row r="202" spans="1:51" s="15" customFormat="1" ht="12">
      <c r="A202" s="15"/>
      <c r="B202" s="219"/>
      <c r="C202" s="15"/>
      <c r="D202" s="200" t="s">
        <v>148</v>
      </c>
      <c r="E202" s="220" t="s">
        <v>1</v>
      </c>
      <c r="F202" s="221" t="s">
        <v>151</v>
      </c>
      <c r="G202" s="15"/>
      <c r="H202" s="222">
        <v>11.71</v>
      </c>
      <c r="I202" s="223"/>
      <c r="J202" s="15"/>
      <c r="K202" s="15"/>
      <c r="L202" s="219"/>
      <c r="M202" s="224"/>
      <c r="N202" s="225"/>
      <c r="O202" s="225"/>
      <c r="P202" s="225"/>
      <c r="Q202" s="225"/>
      <c r="R202" s="225"/>
      <c r="S202" s="225"/>
      <c r="T202" s="22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20" t="s">
        <v>148</v>
      </c>
      <c r="AU202" s="220" t="s">
        <v>88</v>
      </c>
      <c r="AV202" s="15" t="s">
        <v>144</v>
      </c>
      <c r="AW202" s="15" t="s">
        <v>32</v>
      </c>
      <c r="AX202" s="15" t="s">
        <v>86</v>
      </c>
      <c r="AY202" s="220" t="s">
        <v>136</v>
      </c>
    </row>
    <row r="203" spans="1:65" s="2" customFormat="1" ht="21.75" customHeight="1">
      <c r="A203" s="37"/>
      <c r="B203" s="187"/>
      <c r="C203" s="188" t="s">
        <v>228</v>
      </c>
      <c r="D203" s="188" t="s">
        <v>139</v>
      </c>
      <c r="E203" s="189" t="s">
        <v>578</v>
      </c>
      <c r="F203" s="190" t="s">
        <v>579</v>
      </c>
      <c r="G203" s="191" t="s">
        <v>142</v>
      </c>
      <c r="H203" s="192">
        <v>440.75</v>
      </c>
      <c r="I203" s="193"/>
      <c r="J203" s="192">
        <f>ROUND(I203*H203,2)</f>
        <v>0</v>
      </c>
      <c r="K203" s="190" t="s">
        <v>143</v>
      </c>
      <c r="L203" s="38"/>
      <c r="M203" s="194" t="s">
        <v>1</v>
      </c>
      <c r="N203" s="195" t="s">
        <v>43</v>
      </c>
      <c r="O203" s="76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8" t="s">
        <v>144</v>
      </c>
      <c r="AT203" s="198" t="s">
        <v>139</v>
      </c>
      <c r="AU203" s="198" t="s">
        <v>88</v>
      </c>
      <c r="AY203" s="18" t="s">
        <v>136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86</v>
      </c>
      <c r="BK203" s="199">
        <f>ROUND(I203*H203,2)</f>
        <v>0</v>
      </c>
      <c r="BL203" s="18" t="s">
        <v>144</v>
      </c>
      <c r="BM203" s="198" t="s">
        <v>580</v>
      </c>
    </row>
    <row r="204" spans="1:47" s="2" customFormat="1" ht="12">
      <c r="A204" s="37"/>
      <c r="B204" s="38"/>
      <c r="C204" s="37"/>
      <c r="D204" s="200" t="s">
        <v>146</v>
      </c>
      <c r="E204" s="37"/>
      <c r="F204" s="201" t="s">
        <v>581</v>
      </c>
      <c r="G204" s="37"/>
      <c r="H204" s="37"/>
      <c r="I204" s="123"/>
      <c r="J204" s="37"/>
      <c r="K204" s="37"/>
      <c r="L204" s="38"/>
      <c r="M204" s="202"/>
      <c r="N204" s="203"/>
      <c r="O204" s="76"/>
      <c r="P204" s="76"/>
      <c r="Q204" s="76"/>
      <c r="R204" s="76"/>
      <c r="S204" s="76"/>
      <c r="T204" s="7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8" t="s">
        <v>146</v>
      </c>
      <c r="AU204" s="18" t="s">
        <v>88</v>
      </c>
    </row>
    <row r="205" spans="1:51" s="13" customFormat="1" ht="12">
      <c r="A205" s="13"/>
      <c r="B205" s="204"/>
      <c r="C205" s="13"/>
      <c r="D205" s="200" t="s">
        <v>148</v>
      </c>
      <c r="E205" s="205" t="s">
        <v>1</v>
      </c>
      <c r="F205" s="206" t="s">
        <v>582</v>
      </c>
      <c r="G205" s="13"/>
      <c r="H205" s="205" t="s">
        <v>1</v>
      </c>
      <c r="I205" s="207"/>
      <c r="J205" s="13"/>
      <c r="K205" s="13"/>
      <c r="L205" s="204"/>
      <c r="M205" s="208"/>
      <c r="N205" s="209"/>
      <c r="O205" s="209"/>
      <c r="P205" s="209"/>
      <c r="Q205" s="209"/>
      <c r="R205" s="209"/>
      <c r="S205" s="209"/>
      <c r="T205" s="21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5" t="s">
        <v>148</v>
      </c>
      <c r="AU205" s="205" t="s">
        <v>88</v>
      </c>
      <c r="AV205" s="13" t="s">
        <v>86</v>
      </c>
      <c r="AW205" s="13" t="s">
        <v>32</v>
      </c>
      <c r="AX205" s="13" t="s">
        <v>78</v>
      </c>
      <c r="AY205" s="205" t="s">
        <v>136</v>
      </c>
    </row>
    <row r="206" spans="1:51" s="14" customFormat="1" ht="12">
      <c r="A206" s="14"/>
      <c r="B206" s="211"/>
      <c r="C206" s="14"/>
      <c r="D206" s="200" t="s">
        <v>148</v>
      </c>
      <c r="E206" s="212" t="s">
        <v>1</v>
      </c>
      <c r="F206" s="213" t="s">
        <v>583</v>
      </c>
      <c r="G206" s="14"/>
      <c r="H206" s="214">
        <v>440.75</v>
      </c>
      <c r="I206" s="215"/>
      <c r="J206" s="14"/>
      <c r="K206" s="14"/>
      <c r="L206" s="211"/>
      <c r="M206" s="216"/>
      <c r="N206" s="217"/>
      <c r="O206" s="217"/>
      <c r="P206" s="217"/>
      <c r="Q206" s="217"/>
      <c r="R206" s="217"/>
      <c r="S206" s="217"/>
      <c r="T206" s="21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12" t="s">
        <v>148</v>
      </c>
      <c r="AU206" s="212" t="s">
        <v>88</v>
      </c>
      <c r="AV206" s="14" t="s">
        <v>88</v>
      </c>
      <c r="AW206" s="14" t="s">
        <v>32</v>
      </c>
      <c r="AX206" s="14" t="s">
        <v>78</v>
      </c>
      <c r="AY206" s="212" t="s">
        <v>136</v>
      </c>
    </row>
    <row r="207" spans="1:51" s="15" customFormat="1" ht="12">
      <c r="A207" s="15"/>
      <c r="B207" s="219"/>
      <c r="C207" s="15"/>
      <c r="D207" s="200" t="s">
        <v>148</v>
      </c>
      <c r="E207" s="220" t="s">
        <v>1</v>
      </c>
      <c r="F207" s="221" t="s">
        <v>151</v>
      </c>
      <c r="G207" s="15"/>
      <c r="H207" s="222">
        <v>440.75</v>
      </c>
      <c r="I207" s="223"/>
      <c r="J207" s="15"/>
      <c r="K207" s="15"/>
      <c r="L207" s="219"/>
      <c r="M207" s="224"/>
      <c r="N207" s="225"/>
      <c r="O207" s="225"/>
      <c r="P207" s="225"/>
      <c r="Q207" s="225"/>
      <c r="R207" s="225"/>
      <c r="S207" s="225"/>
      <c r="T207" s="22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20" t="s">
        <v>148</v>
      </c>
      <c r="AU207" s="220" t="s">
        <v>88</v>
      </c>
      <c r="AV207" s="15" t="s">
        <v>144</v>
      </c>
      <c r="AW207" s="15" t="s">
        <v>32</v>
      </c>
      <c r="AX207" s="15" t="s">
        <v>86</v>
      </c>
      <c r="AY207" s="220" t="s">
        <v>136</v>
      </c>
    </row>
    <row r="208" spans="1:65" s="2" customFormat="1" ht="21.75" customHeight="1">
      <c r="A208" s="37"/>
      <c r="B208" s="187"/>
      <c r="C208" s="188" t="s">
        <v>233</v>
      </c>
      <c r="D208" s="188" t="s">
        <v>139</v>
      </c>
      <c r="E208" s="189" t="s">
        <v>584</v>
      </c>
      <c r="F208" s="190" t="s">
        <v>585</v>
      </c>
      <c r="G208" s="191" t="s">
        <v>142</v>
      </c>
      <c r="H208" s="192">
        <v>440.75</v>
      </c>
      <c r="I208" s="193"/>
      <c r="J208" s="192">
        <f>ROUND(I208*H208,2)</f>
        <v>0</v>
      </c>
      <c r="K208" s="190" t="s">
        <v>143</v>
      </c>
      <c r="L208" s="38"/>
      <c r="M208" s="194" t="s">
        <v>1</v>
      </c>
      <c r="N208" s="195" t="s">
        <v>43</v>
      </c>
      <c r="O208" s="76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98" t="s">
        <v>144</v>
      </c>
      <c r="AT208" s="198" t="s">
        <v>139</v>
      </c>
      <c r="AU208" s="198" t="s">
        <v>88</v>
      </c>
      <c r="AY208" s="18" t="s">
        <v>136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8" t="s">
        <v>86</v>
      </c>
      <c r="BK208" s="199">
        <f>ROUND(I208*H208,2)</f>
        <v>0</v>
      </c>
      <c r="BL208" s="18" t="s">
        <v>144</v>
      </c>
      <c r="BM208" s="198" t="s">
        <v>586</v>
      </c>
    </row>
    <row r="209" spans="1:47" s="2" customFormat="1" ht="12">
      <c r="A209" s="37"/>
      <c r="B209" s="38"/>
      <c r="C209" s="37"/>
      <c r="D209" s="200" t="s">
        <v>146</v>
      </c>
      <c r="E209" s="37"/>
      <c r="F209" s="201" t="s">
        <v>587</v>
      </c>
      <c r="G209" s="37"/>
      <c r="H209" s="37"/>
      <c r="I209" s="123"/>
      <c r="J209" s="37"/>
      <c r="K209" s="37"/>
      <c r="L209" s="38"/>
      <c r="M209" s="202"/>
      <c r="N209" s="203"/>
      <c r="O209" s="76"/>
      <c r="P209" s="76"/>
      <c r="Q209" s="76"/>
      <c r="R209" s="76"/>
      <c r="S209" s="76"/>
      <c r="T209" s="7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8" t="s">
        <v>146</v>
      </c>
      <c r="AU209" s="18" t="s">
        <v>88</v>
      </c>
    </row>
    <row r="210" spans="1:51" s="13" customFormat="1" ht="12">
      <c r="A210" s="13"/>
      <c r="B210" s="204"/>
      <c r="C210" s="13"/>
      <c r="D210" s="200" t="s">
        <v>148</v>
      </c>
      <c r="E210" s="205" t="s">
        <v>1</v>
      </c>
      <c r="F210" s="206" t="s">
        <v>585</v>
      </c>
      <c r="G210" s="13"/>
      <c r="H210" s="205" t="s">
        <v>1</v>
      </c>
      <c r="I210" s="207"/>
      <c r="J210" s="13"/>
      <c r="K210" s="13"/>
      <c r="L210" s="204"/>
      <c r="M210" s="208"/>
      <c r="N210" s="209"/>
      <c r="O210" s="209"/>
      <c r="P210" s="209"/>
      <c r="Q210" s="209"/>
      <c r="R210" s="209"/>
      <c r="S210" s="209"/>
      <c r="T210" s="21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5" t="s">
        <v>148</v>
      </c>
      <c r="AU210" s="205" t="s">
        <v>88</v>
      </c>
      <c r="AV210" s="13" t="s">
        <v>86</v>
      </c>
      <c r="AW210" s="13" t="s">
        <v>32</v>
      </c>
      <c r="AX210" s="13" t="s">
        <v>78</v>
      </c>
      <c r="AY210" s="205" t="s">
        <v>136</v>
      </c>
    </row>
    <row r="211" spans="1:51" s="14" customFormat="1" ht="12">
      <c r="A211" s="14"/>
      <c r="B211" s="211"/>
      <c r="C211" s="14"/>
      <c r="D211" s="200" t="s">
        <v>148</v>
      </c>
      <c r="E211" s="212" t="s">
        <v>1</v>
      </c>
      <c r="F211" s="213" t="s">
        <v>583</v>
      </c>
      <c r="G211" s="14"/>
      <c r="H211" s="214">
        <v>440.75</v>
      </c>
      <c r="I211" s="215"/>
      <c r="J211" s="14"/>
      <c r="K211" s="14"/>
      <c r="L211" s="211"/>
      <c r="M211" s="216"/>
      <c r="N211" s="217"/>
      <c r="O211" s="217"/>
      <c r="P211" s="217"/>
      <c r="Q211" s="217"/>
      <c r="R211" s="217"/>
      <c r="S211" s="217"/>
      <c r="T211" s="21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12" t="s">
        <v>148</v>
      </c>
      <c r="AU211" s="212" t="s">
        <v>88</v>
      </c>
      <c r="AV211" s="14" t="s">
        <v>88</v>
      </c>
      <c r="AW211" s="14" t="s">
        <v>32</v>
      </c>
      <c r="AX211" s="14" t="s">
        <v>78</v>
      </c>
      <c r="AY211" s="212" t="s">
        <v>136</v>
      </c>
    </row>
    <row r="212" spans="1:51" s="15" customFormat="1" ht="12">
      <c r="A212" s="15"/>
      <c r="B212" s="219"/>
      <c r="C212" s="15"/>
      <c r="D212" s="200" t="s">
        <v>148</v>
      </c>
      <c r="E212" s="220" t="s">
        <v>1</v>
      </c>
      <c r="F212" s="221" t="s">
        <v>151</v>
      </c>
      <c r="G212" s="15"/>
      <c r="H212" s="222">
        <v>440.75</v>
      </c>
      <c r="I212" s="223"/>
      <c r="J212" s="15"/>
      <c r="K212" s="15"/>
      <c r="L212" s="219"/>
      <c r="M212" s="224"/>
      <c r="N212" s="225"/>
      <c r="O212" s="225"/>
      <c r="P212" s="225"/>
      <c r="Q212" s="225"/>
      <c r="R212" s="225"/>
      <c r="S212" s="225"/>
      <c r="T212" s="22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20" t="s">
        <v>148</v>
      </c>
      <c r="AU212" s="220" t="s">
        <v>88</v>
      </c>
      <c r="AV212" s="15" t="s">
        <v>144</v>
      </c>
      <c r="AW212" s="15" t="s">
        <v>32</v>
      </c>
      <c r="AX212" s="15" t="s">
        <v>86</v>
      </c>
      <c r="AY212" s="220" t="s">
        <v>136</v>
      </c>
    </row>
    <row r="213" spans="1:65" s="2" customFormat="1" ht="21.75" customHeight="1">
      <c r="A213" s="37"/>
      <c r="B213" s="187"/>
      <c r="C213" s="188" t="s">
        <v>238</v>
      </c>
      <c r="D213" s="188" t="s">
        <v>139</v>
      </c>
      <c r="E213" s="189" t="s">
        <v>196</v>
      </c>
      <c r="F213" s="190" t="s">
        <v>197</v>
      </c>
      <c r="G213" s="191" t="s">
        <v>142</v>
      </c>
      <c r="H213" s="192">
        <v>562.51</v>
      </c>
      <c r="I213" s="193"/>
      <c r="J213" s="192">
        <f>ROUND(I213*H213,2)</f>
        <v>0</v>
      </c>
      <c r="K213" s="190" t="s">
        <v>143</v>
      </c>
      <c r="L213" s="38"/>
      <c r="M213" s="194" t="s">
        <v>1</v>
      </c>
      <c r="N213" s="195" t="s">
        <v>43</v>
      </c>
      <c r="O213" s="76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98" t="s">
        <v>144</v>
      </c>
      <c r="AT213" s="198" t="s">
        <v>139</v>
      </c>
      <c r="AU213" s="198" t="s">
        <v>88</v>
      </c>
      <c r="AY213" s="18" t="s">
        <v>136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8" t="s">
        <v>86</v>
      </c>
      <c r="BK213" s="199">
        <f>ROUND(I213*H213,2)</f>
        <v>0</v>
      </c>
      <c r="BL213" s="18" t="s">
        <v>144</v>
      </c>
      <c r="BM213" s="198" t="s">
        <v>588</v>
      </c>
    </row>
    <row r="214" spans="1:47" s="2" customFormat="1" ht="12">
      <c r="A214" s="37"/>
      <c r="B214" s="38"/>
      <c r="C214" s="37"/>
      <c r="D214" s="200" t="s">
        <v>146</v>
      </c>
      <c r="E214" s="37"/>
      <c r="F214" s="201" t="s">
        <v>199</v>
      </c>
      <c r="G214" s="37"/>
      <c r="H214" s="37"/>
      <c r="I214" s="123"/>
      <c r="J214" s="37"/>
      <c r="K214" s="37"/>
      <c r="L214" s="38"/>
      <c r="M214" s="202"/>
      <c r="N214" s="203"/>
      <c r="O214" s="76"/>
      <c r="P214" s="76"/>
      <c r="Q214" s="76"/>
      <c r="R214" s="76"/>
      <c r="S214" s="76"/>
      <c r="T214" s="7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8" t="s">
        <v>146</v>
      </c>
      <c r="AU214" s="18" t="s">
        <v>88</v>
      </c>
    </row>
    <row r="215" spans="1:51" s="13" customFormat="1" ht="12">
      <c r="A215" s="13"/>
      <c r="B215" s="204"/>
      <c r="C215" s="13"/>
      <c r="D215" s="200" t="s">
        <v>148</v>
      </c>
      <c r="E215" s="205" t="s">
        <v>1</v>
      </c>
      <c r="F215" s="206" t="s">
        <v>589</v>
      </c>
      <c r="G215" s="13"/>
      <c r="H215" s="205" t="s">
        <v>1</v>
      </c>
      <c r="I215" s="207"/>
      <c r="J215" s="13"/>
      <c r="K215" s="13"/>
      <c r="L215" s="204"/>
      <c r="M215" s="208"/>
      <c r="N215" s="209"/>
      <c r="O215" s="209"/>
      <c r="P215" s="209"/>
      <c r="Q215" s="209"/>
      <c r="R215" s="209"/>
      <c r="S215" s="209"/>
      <c r="T215" s="21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05" t="s">
        <v>148</v>
      </c>
      <c r="AU215" s="205" t="s">
        <v>88</v>
      </c>
      <c r="AV215" s="13" t="s">
        <v>86</v>
      </c>
      <c r="AW215" s="13" t="s">
        <v>32</v>
      </c>
      <c r="AX215" s="13" t="s">
        <v>78</v>
      </c>
      <c r="AY215" s="205" t="s">
        <v>136</v>
      </c>
    </row>
    <row r="216" spans="1:51" s="14" customFormat="1" ht="12">
      <c r="A216" s="14"/>
      <c r="B216" s="211"/>
      <c r="C216" s="14"/>
      <c r="D216" s="200" t="s">
        <v>148</v>
      </c>
      <c r="E216" s="212" t="s">
        <v>1</v>
      </c>
      <c r="F216" s="213" t="s">
        <v>590</v>
      </c>
      <c r="G216" s="14"/>
      <c r="H216" s="214">
        <v>31.03</v>
      </c>
      <c r="I216" s="215"/>
      <c r="J216" s="14"/>
      <c r="K216" s="14"/>
      <c r="L216" s="211"/>
      <c r="M216" s="216"/>
      <c r="N216" s="217"/>
      <c r="O216" s="217"/>
      <c r="P216" s="217"/>
      <c r="Q216" s="217"/>
      <c r="R216" s="217"/>
      <c r="S216" s="217"/>
      <c r="T216" s="21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12" t="s">
        <v>148</v>
      </c>
      <c r="AU216" s="212" t="s">
        <v>88</v>
      </c>
      <c r="AV216" s="14" t="s">
        <v>88</v>
      </c>
      <c r="AW216" s="14" t="s">
        <v>32</v>
      </c>
      <c r="AX216" s="14" t="s">
        <v>78</v>
      </c>
      <c r="AY216" s="212" t="s">
        <v>136</v>
      </c>
    </row>
    <row r="217" spans="1:51" s="13" customFormat="1" ht="12">
      <c r="A217" s="13"/>
      <c r="B217" s="204"/>
      <c r="C217" s="13"/>
      <c r="D217" s="200" t="s">
        <v>148</v>
      </c>
      <c r="E217" s="205" t="s">
        <v>1</v>
      </c>
      <c r="F217" s="206" t="s">
        <v>526</v>
      </c>
      <c r="G217" s="13"/>
      <c r="H217" s="205" t="s">
        <v>1</v>
      </c>
      <c r="I217" s="207"/>
      <c r="J217" s="13"/>
      <c r="K217" s="13"/>
      <c r="L217" s="204"/>
      <c r="M217" s="208"/>
      <c r="N217" s="209"/>
      <c r="O217" s="209"/>
      <c r="P217" s="209"/>
      <c r="Q217" s="209"/>
      <c r="R217" s="209"/>
      <c r="S217" s="209"/>
      <c r="T217" s="21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05" t="s">
        <v>148</v>
      </c>
      <c r="AU217" s="205" t="s">
        <v>88</v>
      </c>
      <c r="AV217" s="13" t="s">
        <v>86</v>
      </c>
      <c r="AW217" s="13" t="s">
        <v>32</v>
      </c>
      <c r="AX217" s="13" t="s">
        <v>78</v>
      </c>
      <c r="AY217" s="205" t="s">
        <v>136</v>
      </c>
    </row>
    <row r="218" spans="1:51" s="14" customFormat="1" ht="12">
      <c r="A218" s="14"/>
      <c r="B218" s="211"/>
      <c r="C218" s="14"/>
      <c r="D218" s="200" t="s">
        <v>148</v>
      </c>
      <c r="E218" s="212" t="s">
        <v>1</v>
      </c>
      <c r="F218" s="213" t="s">
        <v>591</v>
      </c>
      <c r="G218" s="14"/>
      <c r="H218" s="214">
        <v>256.27</v>
      </c>
      <c r="I218" s="215"/>
      <c r="J218" s="14"/>
      <c r="K218" s="14"/>
      <c r="L218" s="211"/>
      <c r="M218" s="216"/>
      <c r="N218" s="217"/>
      <c r="O218" s="217"/>
      <c r="P218" s="217"/>
      <c r="Q218" s="217"/>
      <c r="R218" s="217"/>
      <c r="S218" s="217"/>
      <c r="T218" s="21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12" t="s">
        <v>148</v>
      </c>
      <c r="AU218" s="212" t="s">
        <v>88</v>
      </c>
      <c r="AV218" s="14" t="s">
        <v>88</v>
      </c>
      <c r="AW218" s="14" t="s">
        <v>32</v>
      </c>
      <c r="AX218" s="14" t="s">
        <v>78</v>
      </c>
      <c r="AY218" s="212" t="s">
        <v>136</v>
      </c>
    </row>
    <row r="219" spans="1:51" s="13" customFormat="1" ht="12">
      <c r="A219" s="13"/>
      <c r="B219" s="204"/>
      <c r="C219" s="13"/>
      <c r="D219" s="200" t="s">
        <v>148</v>
      </c>
      <c r="E219" s="205" t="s">
        <v>1</v>
      </c>
      <c r="F219" s="206" t="s">
        <v>534</v>
      </c>
      <c r="G219" s="13"/>
      <c r="H219" s="205" t="s">
        <v>1</v>
      </c>
      <c r="I219" s="207"/>
      <c r="J219" s="13"/>
      <c r="K219" s="13"/>
      <c r="L219" s="204"/>
      <c r="M219" s="208"/>
      <c r="N219" s="209"/>
      <c r="O219" s="209"/>
      <c r="P219" s="209"/>
      <c r="Q219" s="209"/>
      <c r="R219" s="209"/>
      <c r="S219" s="209"/>
      <c r="T219" s="21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5" t="s">
        <v>148</v>
      </c>
      <c r="AU219" s="205" t="s">
        <v>88</v>
      </c>
      <c r="AV219" s="13" t="s">
        <v>86</v>
      </c>
      <c r="AW219" s="13" t="s">
        <v>32</v>
      </c>
      <c r="AX219" s="13" t="s">
        <v>78</v>
      </c>
      <c r="AY219" s="205" t="s">
        <v>136</v>
      </c>
    </row>
    <row r="220" spans="1:51" s="14" customFormat="1" ht="12">
      <c r="A220" s="14"/>
      <c r="B220" s="211"/>
      <c r="C220" s="14"/>
      <c r="D220" s="200" t="s">
        <v>148</v>
      </c>
      <c r="E220" s="212" t="s">
        <v>1</v>
      </c>
      <c r="F220" s="213" t="s">
        <v>592</v>
      </c>
      <c r="G220" s="14"/>
      <c r="H220" s="214">
        <v>275.21</v>
      </c>
      <c r="I220" s="215"/>
      <c r="J220" s="14"/>
      <c r="K220" s="14"/>
      <c r="L220" s="211"/>
      <c r="M220" s="216"/>
      <c r="N220" s="217"/>
      <c r="O220" s="217"/>
      <c r="P220" s="217"/>
      <c r="Q220" s="217"/>
      <c r="R220" s="217"/>
      <c r="S220" s="217"/>
      <c r="T220" s="21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12" t="s">
        <v>148</v>
      </c>
      <c r="AU220" s="212" t="s">
        <v>88</v>
      </c>
      <c r="AV220" s="14" t="s">
        <v>88</v>
      </c>
      <c r="AW220" s="14" t="s">
        <v>32</v>
      </c>
      <c r="AX220" s="14" t="s">
        <v>78</v>
      </c>
      <c r="AY220" s="212" t="s">
        <v>136</v>
      </c>
    </row>
    <row r="221" spans="1:51" s="15" customFormat="1" ht="12">
      <c r="A221" s="15"/>
      <c r="B221" s="219"/>
      <c r="C221" s="15"/>
      <c r="D221" s="200" t="s">
        <v>148</v>
      </c>
      <c r="E221" s="220" t="s">
        <v>1</v>
      </c>
      <c r="F221" s="221" t="s">
        <v>151</v>
      </c>
      <c r="G221" s="15"/>
      <c r="H221" s="222">
        <v>562.51</v>
      </c>
      <c r="I221" s="223"/>
      <c r="J221" s="15"/>
      <c r="K221" s="15"/>
      <c r="L221" s="219"/>
      <c r="M221" s="224"/>
      <c r="N221" s="225"/>
      <c r="O221" s="225"/>
      <c r="P221" s="225"/>
      <c r="Q221" s="225"/>
      <c r="R221" s="225"/>
      <c r="S221" s="225"/>
      <c r="T221" s="22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20" t="s">
        <v>148</v>
      </c>
      <c r="AU221" s="220" t="s">
        <v>88</v>
      </c>
      <c r="AV221" s="15" t="s">
        <v>144</v>
      </c>
      <c r="AW221" s="15" t="s">
        <v>32</v>
      </c>
      <c r="AX221" s="15" t="s">
        <v>86</v>
      </c>
      <c r="AY221" s="220" t="s">
        <v>136</v>
      </c>
    </row>
    <row r="222" spans="1:65" s="2" customFormat="1" ht="16.5" customHeight="1">
      <c r="A222" s="37"/>
      <c r="B222" s="187"/>
      <c r="C222" s="227" t="s">
        <v>8</v>
      </c>
      <c r="D222" s="227" t="s">
        <v>259</v>
      </c>
      <c r="E222" s="228" t="s">
        <v>593</v>
      </c>
      <c r="F222" s="229" t="s">
        <v>594</v>
      </c>
      <c r="G222" s="230" t="s">
        <v>595</v>
      </c>
      <c r="H222" s="231">
        <v>15.43</v>
      </c>
      <c r="I222" s="232"/>
      <c r="J222" s="231">
        <f>ROUND(I222*H222,2)</f>
        <v>0</v>
      </c>
      <c r="K222" s="229" t="s">
        <v>143</v>
      </c>
      <c r="L222" s="233"/>
      <c r="M222" s="234" t="s">
        <v>1</v>
      </c>
      <c r="N222" s="235" t="s">
        <v>43</v>
      </c>
      <c r="O222" s="76"/>
      <c r="P222" s="196">
        <f>O222*H222</f>
        <v>0</v>
      </c>
      <c r="Q222" s="196">
        <v>0.001</v>
      </c>
      <c r="R222" s="196">
        <f>Q222*H222</f>
        <v>0.01543</v>
      </c>
      <c r="S222" s="196">
        <v>0</v>
      </c>
      <c r="T222" s="19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8" t="s">
        <v>195</v>
      </c>
      <c r="AT222" s="198" t="s">
        <v>259</v>
      </c>
      <c r="AU222" s="198" t="s">
        <v>88</v>
      </c>
      <c r="AY222" s="18" t="s">
        <v>136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86</v>
      </c>
      <c r="BK222" s="199">
        <f>ROUND(I222*H222,2)</f>
        <v>0</v>
      </c>
      <c r="BL222" s="18" t="s">
        <v>144</v>
      </c>
      <c r="BM222" s="198" t="s">
        <v>596</v>
      </c>
    </row>
    <row r="223" spans="1:47" s="2" customFormat="1" ht="12">
      <c r="A223" s="37"/>
      <c r="B223" s="38"/>
      <c r="C223" s="37"/>
      <c r="D223" s="200" t="s">
        <v>146</v>
      </c>
      <c r="E223" s="37"/>
      <c r="F223" s="201" t="s">
        <v>594</v>
      </c>
      <c r="G223" s="37"/>
      <c r="H223" s="37"/>
      <c r="I223" s="123"/>
      <c r="J223" s="37"/>
      <c r="K223" s="37"/>
      <c r="L223" s="38"/>
      <c r="M223" s="202"/>
      <c r="N223" s="203"/>
      <c r="O223" s="76"/>
      <c r="P223" s="76"/>
      <c r="Q223" s="76"/>
      <c r="R223" s="76"/>
      <c r="S223" s="76"/>
      <c r="T223" s="7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8" t="s">
        <v>146</v>
      </c>
      <c r="AU223" s="18" t="s">
        <v>88</v>
      </c>
    </row>
    <row r="224" spans="1:51" s="13" customFormat="1" ht="12">
      <c r="A224" s="13"/>
      <c r="B224" s="204"/>
      <c r="C224" s="13"/>
      <c r="D224" s="200" t="s">
        <v>148</v>
      </c>
      <c r="E224" s="205" t="s">
        <v>1</v>
      </c>
      <c r="F224" s="206" t="s">
        <v>594</v>
      </c>
      <c r="G224" s="13"/>
      <c r="H224" s="205" t="s">
        <v>1</v>
      </c>
      <c r="I224" s="207"/>
      <c r="J224" s="13"/>
      <c r="K224" s="13"/>
      <c r="L224" s="204"/>
      <c r="M224" s="208"/>
      <c r="N224" s="209"/>
      <c r="O224" s="209"/>
      <c r="P224" s="209"/>
      <c r="Q224" s="209"/>
      <c r="R224" s="209"/>
      <c r="S224" s="209"/>
      <c r="T224" s="21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05" t="s">
        <v>148</v>
      </c>
      <c r="AU224" s="205" t="s">
        <v>88</v>
      </c>
      <c r="AV224" s="13" t="s">
        <v>86</v>
      </c>
      <c r="AW224" s="13" t="s">
        <v>32</v>
      </c>
      <c r="AX224" s="13" t="s">
        <v>78</v>
      </c>
      <c r="AY224" s="205" t="s">
        <v>136</v>
      </c>
    </row>
    <row r="225" spans="1:51" s="14" customFormat="1" ht="12">
      <c r="A225" s="14"/>
      <c r="B225" s="211"/>
      <c r="C225" s="14"/>
      <c r="D225" s="200" t="s">
        <v>148</v>
      </c>
      <c r="E225" s="212" t="s">
        <v>1</v>
      </c>
      <c r="F225" s="213" t="s">
        <v>597</v>
      </c>
      <c r="G225" s="14"/>
      <c r="H225" s="214">
        <v>15.43</v>
      </c>
      <c r="I225" s="215"/>
      <c r="J225" s="14"/>
      <c r="K225" s="14"/>
      <c r="L225" s="211"/>
      <c r="M225" s="216"/>
      <c r="N225" s="217"/>
      <c r="O225" s="217"/>
      <c r="P225" s="217"/>
      <c r="Q225" s="217"/>
      <c r="R225" s="217"/>
      <c r="S225" s="217"/>
      <c r="T225" s="21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12" t="s">
        <v>148</v>
      </c>
      <c r="AU225" s="212" t="s">
        <v>88</v>
      </c>
      <c r="AV225" s="14" t="s">
        <v>88</v>
      </c>
      <c r="AW225" s="14" t="s">
        <v>32</v>
      </c>
      <c r="AX225" s="14" t="s">
        <v>78</v>
      </c>
      <c r="AY225" s="212" t="s">
        <v>136</v>
      </c>
    </row>
    <row r="226" spans="1:51" s="15" customFormat="1" ht="12">
      <c r="A226" s="15"/>
      <c r="B226" s="219"/>
      <c r="C226" s="15"/>
      <c r="D226" s="200" t="s">
        <v>148</v>
      </c>
      <c r="E226" s="220" t="s">
        <v>1</v>
      </c>
      <c r="F226" s="221" t="s">
        <v>151</v>
      </c>
      <c r="G226" s="15"/>
      <c r="H226" s="222">
        <v>15.43</v>
      </c>
      <c r="I226" s="223"/>
      <c r="J226" s="15"/>
      <c r="K226" s="15"/>
      <c r="L226" s="219"/>
      <c r="M226" s="224"/>
      <c r="N226" s="225"/>
      <c r="O226" s="225"/>
      <c r="P226" s="225"/>
      <c r="Q226" s="225"/>
      <c r="R226" s="225"/>
      <c r="S226" s="225"/>
      <c r="T226" s="22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20" t="s">
        <v>148</v>
      </c>
      <c r="AU226" s="220" t="s">
        <v>88</v>
      </c>
      <c r="AV226" s="15" t="s">
        <v>144</v>
      </c>
      <c r="AW226" s="15" t="s">
        <v>32</v>
      </c>
      <c r="AX226" s="15" t="s">
        <v>86</v>
      </c>
      <c r="AY226" s="220" t="s">
        <v>136</v>
      </c>
    </row>
    <row r="227" spans="1:65" s="2" customFormat="1" ht="16.5" customHeight="1">
      <c r="A227" s="37"/>
      <c r="B227" s="187"/>
      <c r="C227" s="188" t="s">
        <v>250</v>
      </c>
      <c r="D227" s="188" t="s">
        <v>139</v>
      </c>
      <c r="E227" s="189" t="s">
        <v>203</v>
      </c>
      <c r="F227" s="190" t="s">
        <v>204</v>
      </c>
      <c r="G227" s="191" t="s">
        <v>160</v>
      </c>
      <c r="H227" s="192">
        <v>10.7</v>
      </c>
      <c r="I227" s="193"/>
      <c r="J227" s="192">
        <f>ROUND(I227*H227,2)</f>
        <v>0</v>
      </c>
      <c r="K227" s="190" t="s">
        <v>143</v>
      </c>
      <c r="L227" s="38"/>
      <c r="M227" s="194" t="s">
        <v>1</v>
      </c>
      <c r="N227" s="195" t="s">
        <v>43</v>
      </c>
      <c r="O227" s="76"/>
      <c r="P227" s="196">
        <f>O227*H227</f>
        <v>0</v>
      </c>
      <c r="Q227" s="196">
        <v>1.995E-06</v>
      </c>
      <c r="R227" s="196">
        <f>Q227*H227</f>
        <v>2.13465E-05</v>
      </c>
      <c r="S227" s="196">
        <v>0</v>
      </c>
      <c r="T227" s="19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8" t="s">
        <v>144</v>
      </c>
      <c r="AT227" s="198" t="s">
        <v>139</v>
      </c>
      <c r="AU227" s="198" t="s">
        <v>88</v>
      </c>
      <c r="AY227" s="18" t="s">
        <v>136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86</v>
      </c>
      <c r="BK227" s="199">
        <f>ROUND(I227*H227,2)</f>
        <v>0</v>
      </c>
      <c r="BL227" s="18" t="s">
        <v>144</v>
      </c>
      <c r="BM227" s="198" t="s">
        <v>598</v>
      </c>
    </row>
    <row r="228" spans="1:47" s="2" customFormat="1" ht="12">
      <c r="A228" s="37"/>
      <c r="B228" s="38"/>
      <c r="C228" s="37"/>
      <c r="D228" s="200" t="s">
        <v>146</v>
      </c>
      <c r="E228" s="37"/>
      <c r="F228" s="201" t="s">
        <v>206</v>
      </c>
      <c r="G228" s="37"/>
      <c r="H228" s="37"/>
      <c r="I228" s="123"/>
      <c r="J228" s="37"/>
      <c r="K228" s="37"/>
      <c r="L228" s="38"/>
      <c r="M228" s="202"/>
      <c r="N228" s="203"/>
      <c r="O228" s="76"/>
      <c r="P228" s="76"/>
      <c r="Q228" s="76"/>
      <c r="R228" s="76"/>
      <c r="S228" s="76"/>
      <c r="T228" s="7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8" t="s">
        <v>146</v>
      </c>
      <c r="AU228" s="18" t="s">
        <v>88</v>
      </c>
    </row>
    <row r="229" spans="1:51" s="13" customFormat="1" ht="12">
      <c r="A229" s="13"/>
      <c r="B229" s="204"/>
      <c r="C229" s="13"/>
      <c r="D229" s="200" t="s">
        <v>148</v>
      </c>
      <c r="E229" s="205" t="s">
        <v>1</v>
      </c>
      <c r="F229" s="206" t="s">
        <v>204</v>
      </c>
      <c r="G229" s="13"/>
      <c r="H229" s="205" t="s">
        <v>1</v>
      </c>
      <c r="I229" s="207"/>
      <c r="J229" s="13"/>
      <c r="K229" s="13"/>
      <c r="L229" s="204"/>
      <c r="M229" s="208"/>
      <c r="N229" s="209"/>
      <c r="O229" s="209"/>
      <c r="P229" s="209"/>
      <c r="Q229" s="209"/>
      <c r="R229" s="209"/>
      <c r="S229" s="209"/>
      <c r="T229" s="21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05" t="s">
        <v>148</v>
      </c>
      <c r="AU229" s="205" t="s">
        <v>88</v>
      </c>
      <c r="AV229" s="13" t="s">
        <v>86</v>
      </c>
      <c r="AW229" s="13" t="s">
        <v>32</v>
      </c>
      <c r="AX229" s="13" t="s">
        <v>78</v>
      </c>
      <c r="AY229" s="205" t="s">
        <v>136</v>
      </c>
    </row>
    <row r="230" spans="1:51" s="14" customFormat="1" ht="12">
      <c r="A230" s="14"/>
      <c r="B230" s="211"/>
      <c r="C230" s="14"/>
      <c r="D230" s="200" t="s">
        <v>148</v>
      </c>
      <c r="E230" s="212" t="s">
        <v>1</v>
      </c>
      <c r="F230" s="213" t="s">
        <v>599</v>
      </c>
      <c r="G230" s="14"/>
      <c r="H230" s="214">
        <v>10.7</v>
      </c>
      <c r="I230" s="215"/>
      <c r="J230" s="14"/>
      <c r="K230" s="14"/>
      <c r="L230" s="211"/>
      <c r="M230" s="216"/>
      <c r="N230" s="217"/>
      <c r="O230" s="217"/>
      <c r="P230" s="217"/>
      <c r="Q230" s="217"/>
      <c r="R230" s="217"/>
      <c r="S230" s="217"/>
      <c r="T230" s="21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12" t="s">
        <v>148</v>
      </c>
      <c r="AU230" s="212" t="s">
        <v>88</v>
      </c>
      <c r="AV230" s="14" t="s">
        <v>88</v>
      </c>
      <c r="AW230" s="14" t="s">
        <v>32</v>
      </c>
      <c r="AX230" s="14" t="s">
        <v>78</v>
      </c>
      <c r="AY230" s="212" t="s">
        <v>136</v>
      </c>
    </row>
    <row r="231" spans="1:51" s="15" customFormat="1" ht="12">
      <c r="A231" s="15"/>
      <c r="B231" s="219"/>
      <c r="C231" s="15"/>
      <c r="D231" s="200" t="s">
        <v>148</v>
      </c>
      <c r="E231" s="220" t="s">
        <v>1</v>
      </c>
      <c r="F231" s="221" t="s">
        <v>151</v>
      </c>
      <c r="G231" s="15"/>
      <c r="H231" s="222">
        <v>10.7</v>
      </c>
      <c r="I231" s="223"/>
      <c r="J231" s="15"/>
      <c r="K231" s="15"/>
      <c r="L231" s="219"/>
      <c r="M231" s="224"/>
      <c r="N231" s="225"/>
      <c r="O231" s="225"/>
      <c r="P231" s="225"/>
      <c r="Q231" s="225"/>
      <c r="R231" s="225"/>
      <c r="S231" s="225"/>
      <c r="T231" s="22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20" t="s">
        <v>148</v>
      </c>
      <c r="AU231" s="220" t="s">
        <v>88</v>
      </c>
      <c r="AV231" s="15" t="s">
        <v>144</v>
      </c>
      <c r="AW231" s="15" t="s">
        <v>32</v>
      </c>
      <c r="AX231" s="15" t="s">
        <v>86</v>
      </c>
      <c r="AY231" s="220" t="s">
        <v>136</v>
      </c>
    </row>
    <row r="232" spans="1:65" s="2" customFormat="1" ht="16.5" customHeight="1">
      <c r="A232" s="37"/>
      <c r="B232" s="187"/>
      <c r="C232" s="188" t="s">
        <v>258</v>
      </c>
      <c r="D232" s="188" t="s">
        <v>139</v>
      </c>
      <c r="E232" s="189" t="s">
        <v>209</v>
      </c>
      <c r="F232" s="190" t="s">
        <v>210</v>
      </c>
      <c r="G232" s="191" t="s">
        <v>211</v>
      </c>
      <c r="H232" s="192">
        <v>342.24</v>
      </c>
      <c r="I232" s="193"/>
      <c r="J232" s="192">
        <f>ROUND(I232*H232,2)</f>
        <v>0</v>
      </c>
      <c r="K232" s="190" t="s">
        <v>143</v>
      </c>
      <c r="L232" s="38"/>
      <c r="M232" s="194" t="s">
        <v>1</v>
      </c>
      <c r="N232" s="195" t="s">
        <v>43</v>
      </c>
      <c r="O232" s="76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8" t="s">
        <v>144</v>
      </c>
      <c r="AT232" s="198" t="s">
        <v>139</v>
      </c>
      <c r="AU232" s="198" t="s">
        <v>88</v>
      </c>
      <c r="AY232" s="18" t="s">
        <v>136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86</v>
      </c>
      <c r="BK232" s="199">
        <f>ROUND(I232*H232,2)</f>
        <v>0</v>
      </c>
      <c r="BL232" s="18" t="s">
        <v>144</v>
      </c>
      <c r="BM232" s="198" t="s">
        <v>600</v>
      </c>
    </row>
    <row r="233" spans="1:47" s="2" customFormat="1" ht="12">
      <c r="A233" s="37"/>
      <c r="B233" s="38"/>
      <c r="C233" s="37"/>
      <c r="D233" s="200" t="s">
        <v>146</v>
      </c>
      <c r="E233" s="37"/>
      <c r="F233" s="201" t="s">
        <v>213</v>
      </c>
      <c r="G233" s="37"/>
      <c r="H233" s="37"/>
      <c r="I233" s="123"/>
      <c r="J233" s="37"/>
      <c r="K233" s="37"/>
      <c r="L233" s="38"/>
      <c r="M233" s="202"/>
      <c r="N233" s="203"/>
      <c r="O233" s="76"/>
      <c r="P233" s="76"/>
      <c r="Q233" s="76"/>
      <c r="R233" s="76"/>
      <c r="S233" s="76"/>
      <c r="T233" s="7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8" t="s">
        <v>146</v>
      </c>
      <c r="AU233" s="18" t="s">
        <v>88</v>
      </c>
    </row>
    <row r="234" spans="1:51" s="13" customFormat="1" ht="12">
      <c r="A234" s="13"/>
      <c r="B234" s="204"/>
      <c r="C234" s="13"/>
      <c r="D234" s="200" t="s">
        <v>148</v>
      </c>
      <c r="E234" s="205" t="s">
        <v>1</v>
      </c>
      <c r="F234" s="206" t="s">
        <v>219</v>
      </c>
      <c r="G234" s="13"/>
      <c r="H234" s="205" t="s">
        <v>1</v>
      </c>
      <c r="I234" s="207"/>
      <c r="J234" s="13"/>
      <c r="K234" s="13"/>
      <c r="L234" s="204"/>
      <c r="M234" s="208"/>
      <c r="N234" s="209"/>
      <c r="O234" s="209"/>
      <c r="P234" s="209"/>
      <c r="Q234" s="209"/>
      <c r="R234" s="209"/>
      <c r="S234" s="209"/>
      <c r="T234" s="21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05" t="s">
        <v>148</v>
      </c>
      <c r="AU234" s="205" t="s">
        <v>88</v>
      </c>
      <c r="AV234" s="13" t="s">
        <v>86</v>
      </c>
      <c r="AW234" s="13" t="s">
        <v>32</v>
      </c>
      <c r="AX234" s="13" t="s">
        <v>78</v>
      </c>
      <c r="AY234" s="205" t="s">
        <v>136</v>
      </c>
    </row>
    <row r="235" spans="1:51" s="14" customFormat="1" ht="12">
      <c r="A235" s="14"/>
      <c r="B235" s="211"/>
      <c r="C235" s="14"/>
      <c r="D235" s="200" t="s">
        <v>148</v>
      </c>
      <c r="E235" s="212" t="s">
        <v>1</v>
      </c>
      <c r="F235" s="213" t="s">
        <v>601</v>
      </c>
      <c r="G235" s="14"/>
      <c r="H235" s="214">
        <v>9.8</v>
      </c>
      <c r="I235" s="215"/>
      <c r="J235" s="14"/>
      <c r="K235" s="14"/>
      <c r="L235" s="211"/>
      <c r="M235" s="216"/>
      <c r="N235" s="217"/>
      <c r="O235" s="217"/>
      <c r="P235" s="217"/>
      <c r="Q235" s="217"/>
      <c r="R235" s="217"/>
      <c r="S235" s="217"/>
      <c r="T235" s="21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12" t="s">
        <v>148</v>
      </c>
      <c r="AU235" s="212" t="s">
        <v>88</v>
      </c>
      <c r="AV235" s="14" t="s">
        <v>88</v>
      </c>
      <c r="AW235" s="14" t="s">
        <v>32</v>
      </c>
      <c r="AX235" s="14" t="s">
        <v>78</v>
      </c>
      <c r="AY235" s="212" t="s">
        <v>136</v>
      </c>
    </row>
    <row r="236" spans="1:51" s="13" customFormat="1" ht="12">
      <c r="A236" s="13"/>
      <c r="B236" s="204"/>
      <c r="C236" s="13"/>
      <c r="D236" s="200" t="s">
        <v>148</v>
      </c>
      <c r="E236" s="205" t="s">
        <v>1</v>
      </c>
      <c r="F236" s="206" t="s">
        <v>602</v>
      </c>
      <c r="G236" s="13"/>
      <c r="H236" s="205" t="s">
        <v>1</v>
      </c>
      <c r="I236" s="207"/>
      <c r="J236" s="13"/>
      <c r="K236" s="13"/>
      <c r="L236" s="204"/>
      <c r="M236" s="208"/>
      <c r="N236" s="209"/>
      <c r="O236" s="209"/>
      <c r="P236" s="209"/>
      <c r="Q236" s="209"/>
      <c r="R236" s="209"/>
      <c r="S236" s="209"/>
      <c r="T236" s="21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05" t="s">
        <v>148</v>
      </c>
      <c r="AU236" s="205" t="s">
        <v>88</v>
      </c>
      <c r="AV236" s="13" t="s">
        <v>86</v>
      </c>
      <c r="AW236" s="13" t="s">
        <v>32</v>
      </c>
      <c r="AX236" s="13" t="s">
        <v>78</v>
      </c>
      <c r="AY236" s="205" t="s">
        <v>136</v>
      </c>
    </row>
    <row r="237" spans="1:51" s="14" customFormat="1" ht="12">
      <c r="A237" s="14"/>
      <c r="B237" s="211"/>
      <c r="C237" s="14"/>
      <c r="D237" s="200" t="s">
        <v>148</v>
      </c>
      <c r="E237" s="212" t="s">
        <v>1</v>
      </c>
      <c r="F237" s="213" t="s">
        <v>603</v>
      </c>
      <c r="G237" s="14"/>
      <c r="H237" s="214">
        <v>117.76</v>
      </c>
      <c r="I237" s="215"/>
      <c r="J237" s="14"/>
      <c r="K237" s="14"/>
      <c r="L237" s="211"/>
      <c r="M237" s="216"/>
      <c r="N237" s="217"/>
      <c r="O237" s="217"/>
      <c r="P237" s="217"/>
      <c r="Q237" s="217"/>
      <c r="R237" s="217"/>
      <c r="S237" s="217"/>
      <c r="T237" s="21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12" t="s">
        <v>148</v>
      </c>
      <c r="AU237" s="212" t="s">
        <v>88</v>
      </c>
      <c r="AV237" s="14" t="s">
        <v>88</v>
      </c>
      <c r="AW237" s="14" t="s">
        <v>32</v>
      </c>
      <c r="AX237" s="14" t="s">
        <v>78</v>
      </c>
      <c r="AY237" s="212" t="s">
        <v>136</v>
      </c>
    </row>
    <row r="238" spans="1:51" s="13" customFormat="1" ht="12">
      <c r="A238" s="13"/>
      <c r="B238" s="204"/>
      <c r="C238" s="13"/>
      <c r="D238" s="200" t="s">
        <v>148</v>
      </c>
      <c r="E238" s="205" t="s">
        <v>1</v>
      </c>
      <c r="F238" s="206" t="s">
        <v>217</v>
      </c>
      <c r="G238" s="13"/>
      <c r="H238" s="205" t="s">
        <v>1</v>
      </c>
      <c r="I238" s="207"/>
      <c r="J238" s="13"/>
      <c r="K238" s="13"/>
      <c r="L238" s="204"/>
      <c r="M238" s="208"/>
      <c r="N238" s="209"/>
      <c r="O238" s="209"/>
      <c r="P238" s="209"/>
      <c r="Q238" s="209"/>
      <c r="R238" s="209"/>
      <c r="S238" s="209"/>
      <c r="T238" s="21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5" t="s">
        <v>148</v>
      </c>
      <c r="AU238" s="205" t="s">
        <v>88</v>
      </c>
      <c r="AV238" s="13" t="s">
        <v>86</v>
      </c>
      <c r="AW238" s="13" t="s">
        <v>32</v>
      </c>
      <c r="AX238" s="13" t="s">
        <v>78</v>
      </c>
      <c r="AY238" s="205" t="s">
        <v>136</v>
      </c>
    </row>
    <row r="239" spans="1:51" s="14" customFormat="1" ht="12">
      <c r="A239" s="14"/>
      <c r="B239" s="211"/>
      <c r="C239" s="14"/>
      <c r="D239" s="200" t="s">
        <v>148</v>
      </c>
      <c r="E239" s="212" t="s">
        <v>1</v>
      </c>
      <c r="F239" s="213" t="s">
        <v>604</v>
      </c>
      <c r="G239" s="14"/>
      <c r="H239" s="214">
        <v>214.68</v>
      </c>
      <c r="I239" s="215"/>
      <c r="J239" s="14"/>
      <c r="K239" s="14"/>
      <c r="L239" s="211"/>
      <c r="M239" s="216"/>
      <c r="N239" s="217"/>
      <c r="O239" s="217"/>
      <c r="P239" s="217"/>
      <c r="Q239" s="217"/>
      <c r="R239" s="217"/>
      <c r="S239" s="217"/>
      <c r="T239" s="21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12" t="s">
        <v>148</v>
      </c>
      <c r="AU239" s="212" t="s">
        <v>88</v>
      </c>
      <c r="AV239" s="14" t="s">
        <v>88</v>
      </c>
      <c r="AW239" s="14" t="s">
        <v>32</v>
      </c>
      <c r="AX239" s="14" t="s">
        <v>78</v>
      </c>
      <c r="AY239" s="212" t="s">
        <v>136</v>
      </c>
    </row>
    <row r="240" spans="1:51" s="15" customFormat="1" ht="12">
      <c r="A240" s="15"/>
      <c r="B240" s="219"/>
      <c r="C240" s="15"/>
      <c r="D240" s="200" t="s">
        <v>148</v>
      </c>
      <c r="E240" s="220" t="s">
        <v>1</v>
      </c>
      <c r="F240" s="221" t="s">
        <v>151</v>
      </c>
      <c r="G240" s="15"/>
      <c r="H240" s="222">
        <v>342.24</v>
      </c>
      <c r="I240" s="223"/>
      <c r="J240" s="15"/>
      <c r="K240" s="15"/>
      <c r="L240" s="219"/>
      <c r="M240" s="224"/>
      <c r="N240" s="225"/>
      <c r="O240" s="225"/>
      <c r="P240" s="225"/>
      <c r="Q240" s="225"/>
      <c r="R240" s="225"/>
      <c r="S240" s="225"/>
      <c r="T240" s="22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20" t="s">
        <v>148</v>
      </c>
      <c r="AU240" s="220" t="s">
        <v>88</v>
      </c>
      <c r="AV240" s="15" t="s">
        <v>144</v>
      </c>
      <c r="AW240" s="15" t="s">
        <v>32</v>
      </c>
      <c r="AX240" s="15" t="s">
        <v>86</v>
      </c>
      <c r="AY240" s="220" t="s">
        <v>136</v>
      </c>
    </row>
    <row r="241" spans="1:65" s="2" customFormat="1" ht="21.75" customHeight="1">
      <c r="A241" s="37"/>
      <c r="B241" s="187"/>
      <c r="C241" s="188" t="s">
        <v>264</v>
      </c>
      <c r="D241" s="188" t="s">
        <v>139</v>
      </c>
      <c r="E241" s="189" t="s">
        <v>221</v>
      </c>
      <c r="F241" s="190" t="s">
        <v>222</v>
      </c>
      <c r="G241" s="191" t="s">
        <v>211</v>
      </c>
      <c r="H241" s="192">
        <v>6502.48</v>
      </c>
      <c r="I241" s="193"/>
      <c r="J241" s="192">
        <f>ROUND(I241*H241,2)</f>
        <v>0</v>
      </c>
      <c r="K241" s="190" t="s">
        <v>143</v>
      </c>
      <c r="L241" s="38"/>
      <c r="M241" s="194" t="s">
        <v>1</v>
      </c>
      <c r="N241" s="195" t="s">
        <v>43</v>
      </c>
      <c r="O241" s="76"/>
      <c r="P241" s="196">
        <f>O241*H241</f>
        <v>0</v>
      </c>
      <c r="Q241" s="196">
        <v>0</v>
      </c>
      <c r="R241" s="196">
        <f>Q241*H241</f>
        <v>0</v>
      </c>
      <c r="S241" s="196">
        <v>0</v>
      </c>
      <c r="T241" s="19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8" t="s">
        <v>144</v>
      </c>
      <c r="AT241" s="198" t="s">
        <v>139</v>
      </c>
      <c r="AU241" s="198" t="s">
        <v>88</v>
      </c>
      <c r="AY241" s="18" t="s">
        <v>136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86</v>
      </c>
      <c r="BK241" s="199">
        <f>ROUND(I241*H241,2)</f>
        <v>0</v>
      </c>
      <c r="BL241" s="18" t="s">
        <v>144</v>
      </c>
      <c r="BM241" s="198" t="s">
        <v>605</v>
      </c>
    </row>
    <row r="242" spans="1:47" s="2" customFormat="1" ht="12">
      <c r="A242" s="37"/>
      <c r="B242" s="38"/>
      <c r="C242" s="37"/>
      <c r="D242" s="200" t="s">
        <v>146</v>
      </c>
      <c r="E242" s="37"/>
      <c r="F242" s="201" t="s">
        <v>224</v>
      </c>
      <c r="G242" s="37"/>
      <c r="H242" s="37"/>
      <c r="I242" s="123"/>
      <c r="J242" s="37"/>
      <c r="K242" s="37"/>
      <c r="L242" s="38"/>
      <c r="M242" s="202"/>
      <c r="N242" s="203"/>
      <c r="O242" s="76"/>
      <c r="P242" s="76"/>
      <c r="Q242" s="76"/>
      <c r="R242" s="76"/>
      <c r="S242" s="76"/>
      <c r="T242" s="7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8" t="s">
        <v>146</v>
      </c>
      <c r="AU242" s="18" t="s">
        <v>88</v>
      </c>
    </row>
    <row r="243" spans="1:51" s="13" customFormat="1" ht="12">
      <c r="A243" s="13"/>
      <c r="B243" s="204"/>
      <c r="C243" s="13"/>
      <c r="D243" s="200" t="s">
        <v>148</v>
      </c>
      <c r="E243" s="205" t="s">
        <v>1</v>
      </c>
      <c r="F243" s="206" t="s">
        <v>219</v>
      </c>
      <c r="G243" s="13"/>
      <c r="H243" s="205" t="s">
        <v>1</v>
      </c>
      <c r="I243" s="207"/>
      <c r="J243" s="13"/>
      <c r="K243" s="13"/>
      <c r="L243" s="204"/>
      <c r="M243" s="208"/>
      <c r="N243" s="209"/>
      <c r="O243" s="209"/>
      <c r="P243" s="209"/>
      <c r="Q243" s="209"/>
      <c r="R243" s="209"/>
      <c r="S243" s="209"/>
      <c r="T243" s="21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05" t="s">
        <v>148</v>
      </c>
      <c r="AU243" s="205" t="s">
        <v>88</v>
      </c>
      <c r="AV243" s="13" t="s">
        <v>86</v>
      </c>
      <c r="AW243" s="13" t="s">
        <v>32</v>
      </c>
      <c r="AX243" s="13" t="s">
        <v>78</v>
      </c>
      <c r="AY243" s="205" t="s">
        <v>136</v>
      </c>
    </row>
    <row r="244" spans="1:51" s="14" customFormat="1" ht="12">
      <c r="A244" s="14"/>
      <c r="B244" s="211"/>
      <c r="C244" s="14"/>
      <c r="D244" s="200" t="s">
        <v>148</v>
      </c>
      <c r="E244" s="212" t="s">
        <v>1</v>
      </c>
      <c r="F244" s="213" t="s">
        <v>606</v>
      </c>
      <c r="G244" s="14"/>
      <c r="H244" s="214">
        <v>186.2</v>
      </c>
      <c r="I244" s="215"/>
      <c r="J244" s="14"/>
      <c r="K244" s="14"/>
      <c r="L244" s="211"/>
      <c r="M244" s="216"/>
      <c r="N244" s="217"/>
      <c r="O244" s="217"/>
      <c r="P244" s="217"/>
      <c r="Q244" s="217"/>
      <c r="R244" s="217"/>
      <c r="S244" s="217"/>
      <c r="T244" s="21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12" t="s">
        <v>148</v>
      </c>
      <c r="AU244" s="212" t="s">
        <v>88</v>
      </c>
      <c r="AV244" s="14" t="s">
        <v>88</v>
      </c>
      <c r="AW244" s="14" t="s">
        <v>32</v>
      </c>
      <c r="AX244" s="14" t="s">
        <v>78</v>
      </c>
      <c r="AY244" s="212" t="s">
        <v>136</v>
      </c>
    </row>
    <row r="245" spans="1:51" s="13" customFormat="1" ht="12">
      <c r="A245" s="13"/>
      <c r="B245" s="204"/>
      <c r="C245" s="13"/>
      <c r="D245" s="200" t="s">
        <v>148</v>
      </c>
      <c r="E245" s="205" t="s">
        <v>1</v>
      </c>
      <c r="F245" s="206" t="s">
        <v>602</v>
      </c>
      <c r="G245" s="13"/>
      <c r="H245" s="205" t="s">
        <v>1</v>
      </c>
      <c r="I245" s="207"/>
      <c r="J245" s="13"/>
      <c r="K245" s="13"/>
      <c r="L245" s="204"/>
      <c r="M245" s="208"/>
      <c r="N245" s="209"/>
      <c r="O245" s="209"/>
      <c r="P245" s="209"/>
      <c r="Q245" s="209"/>
      <c r="R245" s="209"/>
      <c r="S245" s="209"/>
      <c r="T245" s="21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05" t="s">
        <v>148</v>
      </c>
      <c r="AU245" s="205" t="s">
        <v>88</v>
      </c>
      <c r="AV245" s="13" t="s">
        <v>86</v>
      </c>
      <c r="AW245" s="13" t="s">
        <v>32</v>
      </c>
      <c r="AX245" s="13" t="s">
        <v>78</v>
      </c>
      <c r="AY245" s="205" t="s">
        <v>136</v>
      </c>
    </row>
    <row r="246" spans="1:51" s="14" customFormat="1" ht="12">
      <c r="A246" s="14"/>
      <c r="B246" s="211"/>
      <c r="C246" s="14"/>
      <c r="D246" s="200" t="s">
        <v>148</v>
      </c>
      <c r="E246" s="212" t="s">
        <v>1</v>
      </c>
      <c r="F246" s="213" t="s">
        <v>607</v>
      </c>
      <c r="G246" s="14"/>
      <c r="H246" s="214">
        <v>2237.36</v>
      </c>
      <c r="I246" s="215"/>
      <c r="J246" s="14"/>
      <c r="K246" s="14"/>
      <c r="L246" s="211"/>
      <c r="M246" s="216"/>
      <c r="N246" s="217"/>
      <c r="O246" s="217"/>
      <c r="P246" s="217"/>
      <c r="Q246" s="217"/>
      <c r="R246" s="217"/>
      <c r="S246" s="217"/>
      <c r="T246" s="21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12" t="s">
        <v>148</v>
      </c>
      <c r="AU246" s="212" t="s">
        <v>88</v>
      </c>
      <c r="AV246" s="14" t="s">
        <v>88</v>
      </c>
      <c r="AW246" s="14" t="s">
        <v>32</v>
      </c>
      <c r="AX246" s="14" t="s">
        <v>78</v>
      </c>
      <c r="AY246" s="212" t="s">
        <v>136</v>
      </c>
    </row>
    <row r="247" spans="1:51" s="13" customFormat="1" ht="12">
      <c r="A247" s="13"/>
      <c r="B247" s="204"/>
      <c r="C247" s="13"/>
      <c r="D247" s="200" t="s">
        <v>148</v>
      </c>
      <c r="E247" s="205" t="s">
        <v>1</v>
      </c>
      <c r="F247" s="206" t="s">
        <v>217</v>
      </c>
      <c r="G247" s="13"/>
      <c r="H247" s="205" t="s">
        <v>1</v>
      </c>
      <c r="I247" s="207"/>
      <c r="J247" s="13"/>
      <c r="K247" s="13"/>
      <c r="L247" s="204"/>
      <c r="M247" s="208"/>
      <c r="N247" s="209"/>
      <c r="O247" s="209"/>
      <c r="P247" s="209"/>
      <c r="Q247" s="209"/>
      <c r="R247" s="209"/>
      <c r="S247" s="209"/>
      <c r="T247" s="21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05" t="s">
        <v>148</v>
      </c>
      <c r="AU247" s="205" t="s">
        <v>88</v>
      </c>
      <c r="AV247" s="13" t="s">
        <v>86</v>
      </c>
      <c r="AW247" s="13" t="s">
        <v>32</v>
      </c>
      <c r="AX247" s="13" t="s">
        <v>78</v>
      </c>
      <c r="AY247" s="205" t="s">
        <v>136</v>
      </c>
    </row>
    <row r="248" spans="1:51" s="14" customFormat="1" ht="12">
      <c r="A248" s="14"/>
      <c r="B248" s="211"/>
      <c r="C248" s="14"/>
      <c r="D248" s="200" t="s">
        <v>148</v>
      </c>
      <c r="E248" s="212" t="s">
        <v>1</v>
      </c>
      <c r="F248" s="213" t="s">
        <v>608</v>
      </c>
      <c r="G248" s="14"/>
      <c r="H248" s="214">
        <v>4078.92</v>
      </c>
      <c r="I248" s="215"/>
      <c r="J248" s="14"/>
      <c r="K248" s="14"/>
      <c r="L248" s="211"/>
      <c r="M248" s="216"/>
      <c r="N248" s="217"/>
      <c r="O248" s="217"/>
      <c r="P248" s="217"/>
      <c r="Q248" s="217"/>
      <c r="R248" s="217"/>
      <c r="S248" s="217"/>
      <c r="T248" s="21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12" t="s">
        <v>148</v>
      </c>
      <c r="AU248" s="212" t="s">
        <v>88</v>
      </c>
      <c r="AV248" s="14" t="s">
        <v>88</v>
      </c>
      <c r="AW248" s="14" t="s">
        <v>32</v>
      </c>
      <c r="AX248" s="14" t="s">
        <v>78</v>
      </c>
      <c r="AY248" s="212" t="s">
        <v>136</v>
      </c>
    </row>
    <row r="249" spans="1:51" s="15" customFormat="1" ht="12">
      <c r="A249" s="15"/>
      <c r="B249" s="219"/>
      <c r="C249" s="15"/>
      <c r="D249" s="200" t="s">
        <v>148</v>
      </c>
      <c r="E249" s="220" t="s">
        <v>1</v>
      </c>
      <c r="F249" s="221" t="s">
        <v>151</v>
      </c>
      <c r="G249" s="15"/>
      <c r="H249" s="222">
        <v>6502.48</v>
      </c>
      <c r="I249" s="223"/>
      <c r="J249" s="15"/>
      <c r="K249" s="15"/>
      <c r="L249" s="219"/>
      <c r="M249" s="224"/>
      <c r="N249" s="225"/>
      <c r="O249" s="225"/>
      <c r="P249" s="225"/>
      <c r="Q249" s="225"/>
      <c r="R249" s="225"/>
      <c r="S249" s="225"/>
      <c r="T249" s="22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20" t="s">
        <v>148</v>
      </c>
      <c r="AU249" s="220" t="s">
        <v>88</v>
      </c>
      <c r="AV249" s="15" t="s">
        <v>144</v>
      </c>
      <c r="AW249" s="15" t="s">
        <v>32</v>
      </c>
      <c r="AX249" s="15" t="s">
        <v>86</v>
      </c>
      <c r="AY249" s="220" t="s">
        <v>136</v>
      </c>
    </row>
    <row r="250" spans="1:65" s="2" customFormat="1" ht="21.75" customHeight="1">
      <c r="A250" s="37"/>
      <c r="B250" s="187"/>
      <c r="C250" s="188" t="s">
        <v>274</v>
      </c>
      <c r="D250" s="188" t="s">
        <v>139</v>
      </c>
      <c r="E250" s="189" t="s">
        <v>229</v>
      </c>
      <c r="F250" s="190" t="s">
        <v>230</v>
      </c>
      <c r="G250" s="191" t="s">
        <v>211</v>
      </c>
      <c r="H250" s="192">
        <v>342.24</v>
      </c>
      <c r="I250" s="193"/>
      <c r="J250" s="192">
        <f>ROUND(I250*H250,2)</f>
        <v>0</v>
      </c>
      <c r="K250" s="190" t="s">
        <v>143</v>
      </c>
      <c r="L250" s="38"/>
      <c r="M250" s="194" t="s">
        <v>1</v>
      </c>
      <c r="N250" s="195" t="s">
        <v>43</v>
      </c>
      <c r="O250" s="76"/>
      <c r="P250" s="196">
        <f>O250*H250</f>
        <v>0</v>
      </c>
      <c r="Q250" s="196">
        <v>0</v>
      </c>
      <c r="R250" s="196">
        <f>Q250*H250</f>
        <v>0</v>
      </c>
      <c r="S250" s="196">
        <v>0</v>
      </c>
      <c r="T250" s="19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8" t="s">
        <v>144</v>
      </c>
      <c r="AT250" s="198" t="s">
        <v>139</v>
      </c>
      <c r="AU250" s="198" t="s">
        <v>88</v>
      </c>
      <c r="AY250" s="18" t="s">
        <v>136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8" t="s">
        <v>86</v>
      </c>
      <c r="BK250" s="199">
        <f>ROUND(I250*H250,2)</f>
        <v>0</v>
      </c>
      <c r="BL250" s="18" t="s">
        <v>144</v>
      </c>
      <c r="BM250" s="198" t="s">
        <v>609</v>
      </c>
    </row>
    <row r="251" spans="1:47" s="2" customFormat="1" ht="12">
      <c r="A251" s="37"/>
      <c r="B251" s="38"/>
      <c r="C251" s="37"/>
      <c r="D251" s="200" t="s">
        <v>146</v>
      </c>
      <c r="E251" s="37"/>
      <c r="F251" s="201" t="s">
        <v>232</v>
      </c>
      <c r="G251" s="37"/>
      <c r="H251" s="37"/>
      <c r="I251" s="123"/>
      <c r="J251" s="37"/>
      <c r="K251" s="37"/>
      <c r="L251" s="38"/>
      <c r="M251" s="202"/>
      <c r="N251" s="203"/>
      <c r="O251" s="76"/>
      <c r="P251" s="76"/>
      <c r="Q251" s="76"/>
      <c r="R251" s="76"/>
      <c r="S251" s="76"/>
      <c r="T251" s="7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8" t="s">
        <v>146</v>
      </c>
      <c r="AU251" s="18" t="s">
        <v>88</v>
      </c>
    </row>
    <row r="252" spans="1:51" s="13" customFormat="1" ht="12">
      <c r="A252" s="13"/>
      <c r="B252" s="204"/>
      <c r="C252" s="13"/>
      <c r="D252" s="200" t="s">
        <v>148</v>
      </c>
      <c r="E252" s="205" t="s">
        <v>1</v>
      </c>
      <c r="F252" s="206" t="s">
        <v>219</v>
      </c>
      <c r="G252" s="13"/>
      <c r="H252" s="205" t="s">
        <v>1</v>
      </c>
      <c r="I252" s="207"/>
      <c r="J252" s="13"/>
      <c r="K252" s="13"/>
      <c r="L252" s="204"/>
      <c r="M252" s="208"/>
      <c r="N252" s="209"/>
      <c r="O252" s="209"/>
      <c r="P252" s="209"/>
      <c r="Q252" s="209"/>
      <c r="R252" s="209"/>
      <c r="S252" s="209"/>
      <c r="T252" s="21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05" t="s">
        <v>148</v>
      </c>
      <c r="AU252" s="205" t="s">
        <v>88</v>
      </c>
      <c r="AV252" s="13" t="s">
        <v>86</v>
      </c>
      <c r="AW252" s="13" t="s">
        <v>32</v>
      </c>
      <c r="AX252" s="13" t="s">
        <v>78</v>
      </c>
      <c r="AY252" s="205" t="s">
        <v>136</v>
      </c>
    </row>
    <row r="253" spans="1:51" s="14" customFormat="1" ht="12">
      <c r="A253" s="14"/>
      <c r="B253" s="211"/>
      <c r="C253" s="14"/>
      <c r="D253" s="200" t="s">
        <v>148</v>
      </c>
      <c r="E253" s="212" t="s">
        <v>1</v>
      </c>
      <c r="F253" s="213" t="s">
        <v>601</v>
      </c>
      <c r="G253" s="14"/>
      <c r="H253" s="214">
        <v>9.8</v>
      </c>
      <c r="I253" s="215"/>
      <c r="J253" s="14"/>
      <c r="K253" s="14"/>
      <c r="L253" s="211"/>
      <c r="M253" s="216"/>
      <c r="N253" s="217"/>
      <c r="O253" s="217"/>
      <c r="P253" s="217"/>
      <c r="Q253" s="217"/>
      <c r="R253" s="217"/>
      <c r="S253" s="217"/>
      <c r="T253" s="21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12" t="s">
        <v>148</v>
      </c>
      <c r="AU253" s="212" t="s">
        <v>88</v>
      </c>
      <c r="AV253" s="14" t="s">
        <v>88</v>
      </c>
      <c r="AW253" s="14" t="s">
        <v>32</v>
      </c>
      <c r="AX253" s="14" t="s">
        <v>78</v>
      </c>
      <c r="AY253" s="212" t="s">
        <v>136</v>
      </c>
    </row>
    <row r="254" spans="1:51" s="13" customFormat="1" ht="12">
      <c r="A254" s="13"/>
      <c r="B254" s="204"/>
      <c r="C254" s="13"/>
      <c r="D254" s="200" t="s">
        <v>148</v>
      </c>
      <c r="E254" s="205" t="s">
        <v>1</v>
      </c>
      <c r="F254" s="206" t="s">
        <v>602</v>
      </c>
      <c r="G254" s="13"/>
      <c r="H254" s="205" t="s">
        <v>1</v>
      </c>
      <c r="I254" s="207"/>
      <c r="J254" s="13"/>
      <c r="K254" s="13"/>
      <c r="L254" s="204"/>
      <c r="M254" s="208"/>
      <c r="N254" s="209"/>
      <c r="O254" s="209"/>
      <c r="P254" s="209"/>
      <c r="Q254" s="209"/>
      <c r="R254" s="209"/>
      <c r="S254" s="209"/>
      <c r="T254" s="21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05" t="s">
        <v>148</v>
      </c>
      <c r="AU254" s="205" t="s">
        <v>88</v>
      </c>
      <c r="AV254" s="13" t="s">
        <v>86</v>
      </c>
      <c r="AW254" s="13" t="s">
        <v>32</v>
      </c>
      <c r="AX254" s="13" t="s">
        <v>78</v>
      </c>
      <c r="AY254" s="205" t="s">
        <v>136</v>
      </c>
    </row>
    <row r="255" spans="1:51" s="14" customFormat="1" ht="12">
      <c r="A255" s="14"/>
      <c r="B255" s="211"/>
      <c r="C255" s="14"/>
      <c r="D255" s="200" t="s">
        <v>148</v>
      </c>
      <c r="E255" s="212" t="s">
        <v>1</v>
      </c>
      <c r="F255" s="213" t="s">
        <v>603</v>
      </c>
      <c r="G255" s="14"/>
      <c r="H255" s="214">
        <v>117.76</v>
      </c>
      <c r="I255" s="215"/>
      <c r="J255" s="14"/>
      <c r="K255" s="14"/>
      <c r="L255" s="211"/>
      <c r="M255" s="216"/>
      <c r="N255" s="217"/>
      <c r="O255" s="217"/>
      <c r="P255" s="217"/>
      <c r="Q255" s="217"/>
      <c r="R255" s="217"/>
      <c r="S255" s="217"/>
      <c r="T255" s="21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12" t="s">
        <v>148</v>
      </c>
      <c r="AU255" s="212" t="s">
        <v>88</v>
      </c>
      <c r="AV255" s="14" t="s">
        <v>88</v>
      </c>
      <c r="AW255" s="14" t="s">
        <v>32</v>
      </c>
      <c r="AX255" s="14" t="s">
        <v>78</v>
      </c>
      <c r="AY255" s="212" t="s">
        <v>136</v>
      </c>
    </row>
    <row r="256" spans="1:51" s="13" customFormat="1" ht="12">
      <c r="A256" s="13"/>
      <c r="B256" s="204"/>
      <c r="C256" s="13"/>
      <c r="D256" s="200" t="s">
        <v>148</v>
      </c>
      <c r="E256" s="205" t="s">
        <v>1</v>
      </c>
      <c r="F256" s="206" t="s">
        <v>217</v>
      </c>
      <c r="G256" s="13"/>
      <c r="H256" s="205" t="s">
        <v>1</v>
      </c>
      <c r="I256" s="207"/>
      <c r="J256" s="13"/>
      <c r="K256" s="13"/>
      <c r="L256" s="204"/>
      <c r="M256" s="208"/>
      <c r="N256" s="209"/>
      <c r="O256" s="209"/>
      <c r="P256" s="209"/>
      <c r="Q256" s="209"/>
      <c r="R256" s="209"/>
      <c r="S256" s="209"/>
      <c r="T256" s="21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05" t="s">
        <v>148</v>
      </c>
      <c r="AU256" s="205" t="s">
        <v>88</v>
      </c>
      <c r="AV256" s="13" t="s">
        <v>86</v>
      </c>
      <c r="AW256" s="13" t="s">
        <v>32</v>
      </c>
      <c r="AX256" s="13" t="s">
        <v>78</v>
      </c>
      <c r="AY256" s="205" t="s">
        <v>136</v>
      </c>
    </row>
    <row r="257" spans="1:51" s="14" customFormat="1" ht="12">
      <c r="A257" s="14"/>
      <c r="B257" s="211"/>
      <c r="C257" s="14"/>
      <c r="D257" s="200" t="s">
        <v>148</v>
      </c>
      <c r="E257" s="212" t="s">
        <v>1</v>
      </c>
      <c r="F257" s="213" t="s">
        <v>604</v>
      </c>
      <c r="G257" s="14"/>
      <c r="H257" s="214">
        <v>214.68</v>
      </c>
      <c r="I257" s="215"/>
      <c r="J257" s="14"/>
      <c r="K257" s="14"/>
      <c r="L257" s="211"/>
      <c r="M257" s="216"/>
      <c r="N257" s="217"/>
      <c r="O257" s="217"/>
      <c r="P257" s="217"/>
      <c r="Q257" s="217"/>
      <c r="R257" s="217"/>
      <c r="S257" s="217"/>
      <c r="T257" s="21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12" t="s">
        <v>148</v>
      </c>
      <c r="AU257" s="212" t="s">
        <v>88</v>
      </c>
      <c r="AV257" s="14" t="s">
        <v>88</v>
      </c>
      <c r="AW257" s="14" t="s">
        <v>32</v>
      </c>
      <c r="AX257" s="14" t="s">
        <v>78</v>
      </c>
      <c r="AY257" s="212" t="s">
        <v>136</v>
      </c>
    </row>
    <row r="258" spans="1:51" s="15" customFormat="1" ht="12">
      <c r="A258" s="15"/>
      <c r="B258" s="219"/>
      <c r="C258" s="15"/>
      <c r="D258" s="200" t="s">
        <v>148</v>
      </c>
      <c r="E258" s="220" t="s">
        <v>1</v>
      </c>
      <c r="F258" s="221" t="s">
        <v>151</v>
      </c>
      <c r="G258" s="15"/>
      <c r="H258" s="222">
        <v>342.24</v>
      </c>
      <c r="I258" s="223"/>
      <c r="J258" s="15"/>
      <c r="K258" s="15"/>
      <c r="L258" s="219"/>
      <c r="M258" s="224"/>
      <c r="N258" s="225"/>
      <c r="O258" s="225"/>
      <c r="P258" s="225"/>
      <c r="Q258" s="225"/>
      <c r="R258" s="225"/>
      <c r="S258" s="225"/>
      <c r="T258" s="22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20" t="s">
        <v>148</v>
      </c>
      <c r="AU258" s="220" t="s">
        <v>88</v>
      </c>
      <c r="AV258" s="15" t="s">
        <v>144</v>
      </c>
      <c r="AW258" s="15" t="s">
        <v>32</v>
      </c>
      <c r="AX258" s="15" t="s">
        <v>86</v>
      </c>
      <c r="AY258" s="220" t="s">
        <v>136</v>
      </c>
    </row>
    <row r="259" spans="1:65" s="2" customFormat="1" ht="21.75" customHeight="1">
      <c r="A259" s="37"/>
      <c r="B259" s="187"/>
      <c r="C259" s="188" t="s">
        <v>281</v>
      </c>
      <c r="D259" s="188" t="s">
        <v>139</v>
      </c>
      <c r="E259" s="189" t="s">
        <v>234</v>
      </c>
      <c r="F259" s="190" t="s">
        <v>235</v>
      </c>
      <c r="G259" s="191" t="s">
        <v>211</v>
      </c>
      <c r="H259" s="192">
        <v>9.8</v>
      </c>
      <c r="I259" s="193"/>
      <c r="J259" s="192">
        <f>ROUND(I259*H259,2)</f>
        <v>0</v>
      </c>
      <c r="K259" s="190" t="s">
        <v>143</v>
      </c>
      <c r="L259" s="38"/>
      <c r="M259" s="194" t="s">
        <v>1</v>
      </c>
      <c r="N259" s="195" t="s">
        <v>43</v>
      </c>
      <c r="O259" s="76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98" t="s">
        <v>144</v>
      </c>
      <c r="AT259" s="198" t="s">
        <v>139</v>
      </c>
      <c r="AU259" s="198" t="s">
        <v>88</v>
      </c>
      <c r="AY259" s="18" t="s">
        <v>136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86</v>
      </c>
      <c r="BK259" s="199">
        <f>ROUND(I259*H259,2)</f>
        <v>0</v>
      </c>
      <c r="BL259" s="18" t="s">
        <v>144</v>
      </c>
      <c r="BM259" s="198" t="s">
        <v>610</v>
      </c>
    </row>
    <row r="260" spans="1:47" s="2" customFormat="1" ht="12">
      <c r="A260" s="37"/>
      <c r="B260" s="38"/>
      <c r="C260" s="37"/>
      <c r="D260" s="200" t="s">
        <v>146</v>
      </c>
      <c r="E260" s="37"/>
      <c r="F260" s="201" t="s">
        <v>237</v>
      </c>
      <c r="G260" s="37"/>
      <c r="H260" s="37"/>
      <c r="I260" s="123"/>
      <c r="J260" s="37"/>
      <c r="K260" s="37"/>
      <c r="L260" s="38"/>
      <c r="M260" s="202"/>
      <c r="N260" s="203"/>
      <c r="O260" s="76"/>
      <c r="P260" s="76"/>
      <c r="Q260" s="76"/>
      <c r="R260" s="76"/>
      <c r="S260" s="76"/>
      <c r="T260" s="7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8" t="s">
        <v>146</v>
      </c>
      <c r="AU260" s="18" t="s">
        <v>88</v>
      </c>
    </row>
    <row r="261" spans="1:51" s="13" customFormat="1" ht="12">
      <c r="A261" s="13"/>
      <c r="B261" s="204"/>
      <c r="C261" s="13"/>
      <c r="D261" s="200" t="s">
        <v>148</v>
      </c>
      <c r="E261" s="205" t="s">
        <v>1</v>
      </c>
      <c r="F261" s="206" t="s">
        <v>214</v>
      </c>
      <c r="G261" s="13"/>
      <c r="H261" s="205" t="s">
        <v>1</v>
      </c>
      <c r="I261" s="207"/>
      <c r="J261" s="13"/>
      <c r="K261" s="13"/>
      <c r="L261" s="204"/>
      <c r="M261" s="208"/>
      <c r="N261" s="209"/>
      <c r="O261" s="209"/>
      <c r="P261" s="209"/>
      <c r="Q261" s="209"/>
      <c r="R261" s="209"/>
      <c r="S261" s="209"/>
      <c r="T261" s="21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05" t="s">
        <v>148</v>
      </c>
      <c r="AU261" s="205" t="s">
        <v>88</v>
      </c>
      <c r="AV261" s="13" t="s">
        <v>86</v>
      </c>
      <c r="AW261" s="13" t="s">
        <v>32</v>
      </c>
      <c r="AX261" s="13" t="s">
        <v>78</v>
      </c>
      <c r="AY261" s="205" t="s">
        <v>136</v>
      </c>
    </row>
    <row r="262" spans="1:51" s="13" customFormat="1" ht="12">
      <c r="A262" s="13"/>
      <c r="B262" s="204"/>
      <c r="C262" s="13"/>
      <c r="D262" s="200" t="s">
        <v>148</v>
      </c>
      <c r="E262" s="205" t="s">
        <v>1</v>
      </c>
      <c r="F262" s="206" t="s">
        <v>219</v>
      </c>
      <c r="G262" s="13"/>
      <c r="H262" s="205" t="s">
        <v>1</v>
      </c>
      <c r="I262" s="207"/>
      <c r="J262" s="13"/>
      <c r="K262" s="13"/>
      <c r="L262" s="204"/>
      <c r="M262" s="208"/>
      <c r="N262" s="209"/>
      <c r="O262" s="209"/>
      <c r="P262" s="209"/>
      <c r="Q262" s="209"/>
      <c r="R262" s="209"/>
      <c r="S262" s="209"/>
      <c r="T262" s="21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05" t="s">
        <v>148</v>
      </c>
      <c r="AU262" s="205" t="s">
        <v>88</v>
      </c>
      <c r="AV262" s="13" t="s">
        <v>86</v>
      </c>
      <c r="AW262" s="13" t="s">
        <v>32</v>
      </c>
      <c r="AX262" s="13" t="s">
        <v>78</v>
      </c>
      <c r="AY262" s="205" t="s">
        <v>136</v>
      </c>
    </row>
    <row r="263" spans="1:51" s="14" customFormat="1" ht="12">
      <c r="A263" s="14"/>
      <c r="B263" s="211"/>
      <c r="C263" s="14"/>
      <c r="D263" s="200" t="s">
        <v>148</v>
      </c>
      <c r="E263" s="212" t="s">
        <v>1</v>
      </c>
      <c r="F263" s="213" t="s">
        <v>601</v>
      </c>
      <c r="G263" s="14"/>
      <c r="H263" s="214">
        <v>9.8</v>
      </c>
      <c r="I263" s="215"/>
      <c r="J263" s="14"/>
      <c r="K263" s="14"/>
      <c r="L263" s="211"/>
      <c r="M263" s="216"/>
      <c r="N263" s="217"/>
      <c r="O263" s="217"/>
      <c r="P263" s="217"/>
      <c r="Q263" s="217"/>
      <c r="R263" s="217"/>
      <c r="S263" s="217"/>
      <c r="T263" s="21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12" t="s">
        <v>148</v>
      </c>
      <c r="AU263" s="212" t="s">
        <v>88</v>
      </c>
      <c r="AV263" s="14" t="s">
        <v>88</v>
      </c>
      <c r="AW263" s="14" t="s">
        <v>32</v>
      </c>
      <c r="AX263" s="14" t="s">
        <v>78</v>
      </c>
      <c r="AY263" s="212" t="s">
        <v>136</v>
      </c>
    </row>
    <row r="264" spans="1:51" s="15" customFormat="1" ht="12">
      <c r="A264" s="15"/>
      <c r="B264" s="219"/>
      <c r="C264" s="15"/>
      <c r="D264" s="200" t="s">
        <v>148</v>
      </c>
      <c r="E264" s="220" t="s">
        <v>1</v>
      </c>
      <c r="F264" s="221" t="s">
        <v>151</v>
      </c>
      <c r="G264" s="15"/>
      <c r="H264" s="222">
        <v>9.8</v>
      </c>
      <c r="I264" s="223"/>
      <c r="J264" s="15"/>
      <c r="K264" s="15"/>
      <c r="L264" s="219"/>
      <c r="M264" s="224"/>
      <c r="N264" s="225"/>
      <c r="O264" s="225"/>
      <c r="P264" s="225"/>
      <c r="Q264" s="225"/>
      <c r="R264" s="225"/>
      <c r="S264" s="225"/>
      <c r="T264" s="22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20" t="s">
        <v>148</v>
      </c>
      <c r="AU264" s="220" t="s">
        <v>88</v>
      </c>
      <c r="AV264" s="15" t="s">
        <v>144</v>
      </c>
      <c r="AW264" s="15" t="s">
        <v>32</v>
      </c>
      <c r="AX264" s="15" t="s">
        <v>86</v>
      </c>
      <c r="AY264" s="220" t="s">
        <v>136</v>
      </c>
    </row>
    <row r="265" spans="1:65" s="2" customFormat="1" ht="21.75" customHeight="1">
      <c r="A265" s="37"/>
      <c r="B265" s="187"/>
      <c r="C265" s="188" t="s">
        <v>7</v>
      </c>
      <c r="D265" s="188" t="s">
        <v>139</v>
      </c>
      <c r="E265" s="189" t="s">
        <v>239</v>
      </c>
      <c r="F265" s="190" t="s">
        <v>240</v>
      </c>
      <c r="G265" s="191" t="s">
        <v>211</v>
      </c>
      <c r="H265" s="192">
        <v>117.76</v>
      </c>
      <c r="I265" s="193"/>
      <c r="J265" s="192">
        <f>ROUND(I265*H265,2)</f>
        <v>0</v>
      </c>
      <c r="K265" s="190" t="s">
        <v>1</v>
      </c>
      <c r="L265" s="38"/>
      <c r="M265" s="194" t="s">
        <v>1</v>
      </c>
      <c r="N265" s="195" t="s">
        <v>43</v>
      </c>
      <c r="O265" s="76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8" t="s">
        <v>144</v>
      </c>
      <c r="AT265" s="198" t="s">
        <v>139</v>
      </c>
      <c r="AU265" s="198" t="s">
        <v>88</v>
      </c>
      <c r="AY265" s="18" t="s">
        <v>136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8" t="s">
        <v>86</v>
      </c>
      <c r="BK265" s="199">
        <f>ROUND(I265*H265,2)</f>
        <v>0</v>
      </c>
      <c r="BL265" s="18" t="s">
        <v>144</v>
      </c>
      <c r="BM265" s="198" t="s">
        <v>611</v>
      </c>
    </row>
    <row r="266" spans="1:47" s="2" customFormat="1" ht="12">
      <c r="A266" s="37"/>
      <c r="B266" s="38"/>
      <c r="C266" s="37"/>
      <c r="D266" s="200" t="s">
        <v>146</v>
      </c>
      <c r="E266" s="37"/>
      <c r="F266" s="201" t="s">
        <v>240</v>
      </c>
      <c r="G266" s="37"/>
      <c r="H266" s="37"/>
      <c r="I266" s="123"/>
      <c r="J266" s="37"/>
      <c r="K266" s="37"/>
      <c r="L266" s="38"/>
      <c r="M266" s="202"/>
      <c r="N266" s="203"/>
      <c r="O266" s="76"/>
      <c r="P266" s="76"/>
      <c r="Q266" s="76"/>
      <c r="R266" s="76"/>
      <c r="S266" s="76"/>
      <c r="T266" s="7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8" t="s">
        <v>146</v>
      </c>
      <c r="AU266" s="18" t="s">
        <v>88</v>
      </c>
    </row>
    <row r="267" spans="1:51" s="13" customFormat="1" ht="12">
      <c r="A267" s="13"/>
      <c r="B267" s="204"/>
      <c r="C267" s="13"/>
      <c r="D267" s="200" t="s">
        <v>148</v>
      </c>
      <c r="E267" s="205" t="s">
        <v>1</v>
      </c>
      <c r="F267" s="206" t="s">
        <v>214</v>
      </c>
      <c r="G267" s="13"/>
      <c r="H267" s="205" t="s">
        <v>1</v>
      </c>
      <c r="I267" s="207"/>
      <c r="J267" s="13"/>
      <c r="K267" s="13"/>
      <c r="L267" s="204"/>
      <c r="M267" s="208"/>
      <c r="N267" s="209"/>
      <c r="O267" s="209"/>
      <c r="P267" s="209"/>
      <c r="Q267" s="209"/>
      <c r="R267" s="209"/>
      <c r="S267" s="209"/>
      <c r="T267" s="21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05" t="s">
        <v>148</v>
      </c>
      <c r="AU267" s="205" t="s">
        <v>88</v>
      </c>
      <c r="AV267" s="13" t="s">
        <v>86</v>
      </c>
      <c r="AW267" s="13" t="s">
        <v>32</v>
      </c>
      <c r="AX267" s="13" t="s">
        <v>78</v>
      </c>
      <c r="AY267" s="205" t="s">
        <v>136</v>
      </c>
    </row>
    <row r="268" spans="1:51" s="13" customFormat="1" ht="12">
      <c r="A268" s="13"/>
      <c r="B268" s="204"/>
      <c r="C268" s="13"/>
      <c r="D268" s="200" t="s">
        <v>148</v>
      </c>
      <c r="E268" s="205" t="s">
        <v>1</v>
      </c>
      <c r="F268" s="206" t="s">
        <v>602</v>
      </c>
      <c r="G268" s="13"/>
      <c r="H268" s="205" t="s">
        <v>1</v>
      </c>
      <c r="I268" s="207"/>
      <c r="J268" s="13"/>
      <c r="K268" s="13"/>
      <c r="L268" s="204"/>
      <c r="M268" s="208"/>
      <c r="N268" s="209"/>
      <c r="O268" s="209"/>
      <c r="P268" s="209"/>
      <c r="Q268" s="209"/>
      <c r="R268" s="209"/>
      <c r="S268" s="209"/>
      <c r="T268" s="21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05" t="s">
        <v>148</v>
      </c>
      <c r="AU268" s="205" t="s">
        <v>88</v>
      </c>
      <c r="AV268" s="13" t="s">
        <v>86</v>
      </c>
      <c r="AW268" s="13" t="s">
        <v>32</v>
      </c>
      <c r="AX268" s="13" t="s">
        <v>78</v>
      </c>
      <c r="AY268" s="205" t="s">
        <v>136</v>
      </c>
    </row>
    <row r="269" spans="1:51" s="14" customFormat="1" ht="12">
      <c r="A269" s="14"/>
      <c r="B269" s="211"/>
      <c r="C269" s="14"/>
      <c r="D269" s="200" t="s">
        <v>148</v>
      </c>
      <c r="E269" s="212" t="s">
        <v>1</v>
      </c>
      <c r="F269" s="213" t="s">
        <v>603</v>
      </c>
      <c r="G269" s="14"/>
      <c r="H269" s="214">
        <v>117.76</v>
      </c>
      <c r="I269" s="215"/>
      <c r="J269" s="14"/>
      <c r="K269" s="14"/>
      <c r="L269" s="211"/>
      <c r="M269" s="216"/>
      <c r="N269" s="217"/>
      <c r="O269" s="217"/>
      <c r="P269" s="217"/>
      <c r="Q269" s="217"/>
      <c r="R269" s="217"/>
      <c r="S269" s="217"/>
      <c r="T269" s="21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12" t="s">
        <v>148</v>
      </c>
      <c r="AU269" s="212" t="s">
        <v>88</v>
      </c>
      <c r="AV269" s="14" t="s">
        <v>88</v>
      </c>
      <c r="AW269" s="14" t="s">
        <v>32</v>
      </c>
      <c r="AX269" s="14" t="s">
        <v>78</v>
      </c>
      <c r="AY269" s="212" t="s">
        <v>136</v>
      </c>
    </row>
    <row r="270" spans="1:51" s="15" customFormat="1" ht="12">
      <c r="A270" s="15"/>
      <c r="B270" s="219"/>
      <c r="C270" s="15"/>
      <c r="D270" s="200" t="s">
        <v>148</v>
      </c>
      <c r="E270" s="220" t="s">
        <v>1</v>
      </c>
      <c r="F270" s="221" t="s">
        <v>151</v>
      </c>
      <c r="G270" s="15"/>
      <c r="H270" s="222">
        <v>117.76</v>
      </c>
      <c r="I270" s="223"/>
      <c r="J270" s="15"/>
      <c r="K270" s="15"/>
      <c r="L270" s="219"/>
      <c r="M270" s="224"/>
      <c r="N270" s="225"/>
      <c r="O270" s="225"/>
      <c r="P270" s="225"/>
      <c r="Q270" s="225"/>
      <c r="R270" s="225"/>
      <c r="S270" s="225"/>
      <c r="T270" s="22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20" t="s">
        <v>148</v>
      </c>
      <c r="AU270" s="220" t="s">
        <v>88</v>
      </c>
      <c r="AV270" s="15" t="s">
        <v>144</v>
      </c>
      <c r="AW270" s="15" t="s">
        <v>32</v>
      </c>
      <c r="AX270" s="15" t="s">
        <v>86</v>
      </c>
      <c r="AY270" s="220" t="s">
        <v>136</v>
      </c>
    </row>
    <row r="271" spans="1:65" s="2" customFormat="1" ht="21.75" customHeight="1">
      <c r="A271" s="37"/>
      <c r="B271" s="187"/>
      <c r="C271" s="188" t="s">
        <v>292</v>
      </c>
      <c r="D271" s="188" t="s">
        <v>139</v>
      </c>
      <c r="E271" s="189" t="s">
        <v>242</v>
      </c>
      <c r="F271" s="190" t="s">
        <v>243</v>
      </c>
      <c r="G271" s="191" t="s">
        <v>211</v>
      </c>
      <c r="H271" s="192">
        <v>590.07</v>
      </c>
      <c r="I271" s="193"/>
      <c r="J271" s="192">
        <f>ROUND(I271*H271,2)</f>
        <v>0</v>
      </c>
      <c r="K271" s="190" t="s">
        <v>143</v>
      </c>
      <c r="L271" s="38"/>
      <c r="M271" s="194" t="s">
        <v>1</v>
      </c>
      <c r="N271" s="195" t="s">
        <v>43</v>
      </c>
      <c r="O271" s="76"/>
      <c r="P271" s="196">
        <f>O271*H271</f>
        <v>0</v>
      </c>
      <c r="Q271" s="196">
        <v>0</v>
      </c>
      <c r="R271" s="196">
        <f>Q271*H271</f>
        <v>0</v>
      </c>
      <c r="S271" s="196">
        <v>0</v>
      </c>
      <c r="T271" s="197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8" t="s">
        <v>144</v>
      </c>
      <c r="AT271" s="198" t="s">
        <v>139</v>
      </c>
      <c r="AU271" s="198" t="s">
        <v>88</v>
      </c>
      <c r="AY271" s="18" t="s">
        <v>136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8" t="s">
        <v>86</v>
      </c>
      <c r="BK271" s="199">
        <f>ROUND(I271*H271,2)</f>
        <v>0</v>
      </c>
      <c r="BL271" s="18" t="s">
        <v>144</v>
      </c>
      <c r="BM271" s="198" t="s">
        <v>612</v>
      </c>
    </row>
    <row r="272" spans="1:47" s="2" customFormat="1" ht="12">
      <c r="A272" s="37"/>
      <c r="B272" s="38"/>
      <c r="C272" s="37"/>
      <c r="D272" s="200" t="s">
        <v>146</v>
      </c>
      <c r="E272" s="37"/>
      <c r="F272" s="201" t="s">
        <v>245</v>
      </c>
      <c r="G272" s="37"/>
      <c r="H272" s="37"/>
      <c r="I272" s="123"/>
      <c r="J272" s="37"/>
      <c r="K272" s="37"/>
      <c r="L272" s="38"/>
      <c r="M272" s="202"/>
      <c r="N272" s="203"/>
      <c r="O272" s="76"/>
      <c r="P272" s="76"/>
      <c r="Q272" s="76"/>
      <c r="R272" s="76"/>
      <c r="S272" s="76"/>
      <c r="T272" s="7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8" t="s">
        <v>146</v>
      </c>
      <c r="AU272" s="18" t="s">
        <v>88</v>
      </c>
    </row>
    <row r="273" spans="1:51" s="13" customFormat="1" ht="12">
      <c r="A273" s="13"/>
      <c r="B273" s="204"/>
      <c r="C273" s="13"/>
      <c r="D273" s="200" t="s">
        <v>148</v>
      </c>
      <c r="E273" s="205" t="s">
        <v>1</v>
      </c>
      <c r="F273" s="206" t="s">
        <v>214</v>
      </c>
      <c r="G273" s="13"/>
      <c r="H273" s="205" t="s">
        <v>1</v>
      </c>
      <c r="I273" s="207"/>
      <c r="J273" s="13"/>
      <c r="K273" s="13"/>
      <c r="L273" s="204"/>
      <c r="M273" s="208"/>
      <c r="N273" s="209"/>
      <c r="O273" s="209"/>
      <c r="P273" s="209"/>
      <c r="Q273" s="209"/>
      <c r="R273" s="209"/>
      <c r="S273" s="209"/>
      <c r="T273" s="21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05" t="s">
        <v>148</v>
      </c>
      <c r="AU273" s="205" t="s">
        <v>88</v>
      </c>
      <c r="AV273" s="13" t="s">
        <v>86</v>
      </c>
      <c r="AW273" s="13" t="s">
        <v>32</v>
      </c>
      <c r="AX273" s="13" t="s">
        <v>78</v>
      </c>
      <c r="AY273" s="205" t="s">
        <v>136</v>
      </c>
    </row>
    <row r="274" spans="1:51" s="13" customFormat="1" ht="12">
      <c r="A274" s="13"/>
      <c r="B274" s="204"/>
      <c r="C274" s="13"/>
      <c r="D274" s="200" t="s">
        <v>148</v>
      </c>
      <c r="E274" s="205" t="s">
        <v>1</v>
      </c>
      <c r="F274" s="206" t="s">
        <v>217</v>
      </c>
      <c r="G274" s="13"/>
      <c r="H274" s="205" t="s">
        <v>1</v>
      </c>
      <c r="I274" s="207"/>
      <c r="J274" s="13"/>
      <c r="K274" s="13"/>
      <c r="L274" s="204"/>
      <c r="M274" s="208"/>
      <c r="N274" s="209"/>
      <c r="O274" s="209"/>
      <c r="P274" s="209"/>
      <c r="Q274" s="209"/>
      <c r="R274" s="209"/>
      <c r="S274" s="209"/>
      <c r="T274" s="21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05" t="s">
        <v>148</v>
      </c>
      <c r="AU274" s="205" t="s">
        <v>88</v>
      </c>
      <c r="AV274" s="13" t="s">
        <v>86</v>
      </c>
      <c r="AW274" s="13" t="s">
        <v>32</v>
      </c>
      <c r="AX274" s="13" t="s">
        <v>78</v>
      </c>
      <c r="AY274" s="205" t="s">
        <v>136</v>
      </c>
    </row>
    <row r="275" spans="1:51" s="14" customFormat="1" ht="12">
      <c r="A275" s="14"/>
      <c r="B275" s="211"/>
      <c r="C275" s="14"/>
      <c r="D275" s="200" t="s">
        <v>148</v>
      </c>
      <c r="E275" s="212" t="s">
        <v>1</v>
      </c>
      <c r="F275" s="213" t="s">
        <v>604</v>
      </c>
      <c r="G275" s="14"/>
      <c r="H275" s="214">
        <v>214.68</v>
      </c>
      <c r="I275" s="215"/>
      <c r="J275" s="14"/>
      <c r="K275" s="14"/>
      <c r="L275" s="211"/>
      <c r="M275" s="216"/>
      <c r="N275" s="217"/>
      <c r="O275" s="217"/>
      <c r="P275" s="217"/>
      <c r="Q275" s="217"/>
      <c r="R275" s="217"/>
      <c r="S275" s="217"/>
      <c r="T275" s="218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12" t="s">
        <v>148</v>
      </c>
      <c r="AU275" s="212" t="s">
        <v>88</v>
      </c>
      <c r="AV275" s="14" t="s">
        <v>88</v>
      </c>
      <c r="AW275" s="14" t="s">
        <v>32</v>
      </c>
      <c r="AX275" s="14" t="s">
        <v>78</v>
      </c>
      <c r="AY275" s="212" t="s">
        <v>136</v>
      </c>
    </row>
    <row r="276" spans="1:51" s="13" customFormat="1" ht="12">
      <c r="A276" s="13"/>
      <c r="B276" s="204"/>
      <c r="C276" s="13"/>
      <c r="D276" s="200" t="s">
        <v>148</v>
      </c>
      <c r="E276" s="205" t="s">
        <v>1</v>
      </c>
      <c r="F276" s="206" t="s">
        <v>246</v>
      </c>
      <c r="G276" s="13"/>
      <c r="H276" s="205" t="s">
        <v>1</v>
      </c>
      <c r="I276" s="207"/>
      <c r="J276" s="13"/>
      <c r="K276" s="13"/>
      <c r="L276" s="204"/>
      <c r="M276" s="208"/>
      <c r="N276" s="209"/>
      <c r="O276" s="209"/>
      <c r="P276" s="209"/>
      <c r="Q276" s="209"/>
      <c r="R276" s="209"/>
      <c r="S276" s="209"/>
      <c r="T276" s="21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05" t="s">
        <v>148</v>
      </c>
      <c r="AU276" s="205" t="s">
        <v>88</v>
      </c>
      <c r="AV276" s="13" t="s">
        <v>86</v>
      </c>
      <c r="AW276" s="13" t="s">
        <v>32</v>
      </c>
      <c r="AX276" s="13" t="s">
        <v>78</v>
      </c>
      <c r="AY276" s="205" t="s">
        <v>136</v>
      </c>
    </row>
    <row r="277" spans="1:51" s="14" customFormat="1" ht="12">
      <c r="A277" s="14"/>
      <c r="B277" s="211"/>
      <c r="C277" s="14"/>
      <c r="D277" s="200" t="s">
        <v>148</v>
      </c>
      <c r="E277" s="212" t="s">
        <v>1</v>
      </c>
      <c r="F277" s="213" t="s">
        <v>613</v>
      </c>
      <c r="G277" s="14"/>
      <c r="H277" s="214">
        <v>375.39</v>
      </c>
      <c r="I277" s="215"/>
      <c r="J277" s="14"/>
      <c r="K277" s="14"/>
      <c r="L277" s="211"/>
      <c r="M277" s="216"/>
      <c r="N277" s="217"/>
      <c r="O277" s="217"/>
      <c r="P277" s="217"/>
      <c r="Q277" s="217"/>
      <c r="R277" s="217"/>
      <c r="S277" s="217"/>
      <c r="T277" s="21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12" t="s">
        <v>148</v>
      </c>
      <c r="AU277" s="212" t="s">
        <v>88</v>
      </c>
      <c r="AV277" s="14" t="s">
        <v>88</v>
      </c>
      <c r="AW277" s="14" t="s">
        <v>32</v>
      </c>
      <c r="AX277" s="14" t="s">
        <v>78</v>
      </c>
      <c r="AY277" s="212" t="s">
        <v>136</v>
      </c>
    </row>
    <row r="278" spans="1:51" s="15" customFormat="1" ht="12">
      <c r="A278" s="15"/>
      <c r="B278" s="219"/>
      <c r="C278" s="15"/>
      <c r="D278" s="200" t="s">
        <v>148</v>
      </c>
      <c r="E278" s="220" t="s">
        <v>1</v>
      </c>
      <c r="F278" s="221" t="s">
        <v>151</v>
      </c>
      <c r="G278" s="15"/>
      <c r="H278" s="222">
        <v>590.0699999999999</v>
      </c>
      <c r="I278" s="223"/>
      <c r="J278" s="15"/>
      <c r="K278" s="15"/>
      <c r="L278" s="219"/>
      <c r="M278" s="224"/>
      <c r="N278" s="225"/>
      <c r="O278" s="225"/>
      <c r="P278" s="225"/>
      <c r="Q278" s="225"/>
      <c r="R278" s="225"/>
      <c r="S278" s="225"/>
      <c r="T278" s="226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20" t="s">
        <v>148</v>
      </c>
      <c r="AU278" s="220" t="s">
        <v>88</v>
      </c>
      <c r="AV278" s="15" t="s">
        <v>144</v>
      </c>
      <c r="AW278" s="15" t="s">
        <v>32</v>
      </c>
      <c r="AX278" s="15" t="s">
        <v>86</v>
      </c>
      <c r="AY278" s="220" t="s">
        <v>136</v>
      </c>
    </row>
    <row r="279" spans="1:63" s="12" customFormat="1" ht="20.85" customHeight="1">
      <c r="A279" s="12"/>
      <c r="B279" s="174"/>
      <c r="C279" s="12"/>
      <c r="D279" s="175" t="s">
        <v>77</v>
      </c>
      <c r="E279" s="185" t="s">
        <v>88</v>
      </c>
      <c r="F279" s="185" t="s">
        <v>249</v>
      </c>
      <c r="G279" s="12"/>
      <c r="H279" s="12"/>
      <c r="I279" s="177"/>
      <c r="J279" s="186">
        <f>BK279</f>
        <v>0</v>
      </c>
      <c r="K279" s="12"/>
      <c r="L279" s="174"/>
      <c r="M279" s="179"/>
      <c r="N279" s="180"/>
      <c r="O279" s="180"/>
      <c r="P279" s="181">
        <f>SUM(P280:P294)</f>
        <v>0</v>
      </c>
      <c r="Q279" s="180"/>
      <c r="R279" s="181">
        <f>SUM(R280:R294)</f>
        <v>6.916511656800001</v>
      </c>
      <c r="S279" s="180"/>
      <c r="T279" s="182">
        <f>SUM(T280:T294)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175" t="s">
        <v>86</v>
      </c>
      <c r="AT279" s="183" t="s">
        <v>77</v>
      </c>
      <c r="AU279" s="183" t="s">
        <v>88</v>
      </c>
      <c r="AY279" s="175" t="s">
        <v>136</v>
      </c>
      <c r="BK279" s="184">
        <f>SUM(BK280:BK294)</f>
        <v>0</v>
      </c>
    </row>
    <row r="280" spans="1:65" s="2" customFormat="1" ht="21.75" customHeight="1">
      <c r="A280" s="37"/>
      <c r="B280" s="187"/>
      <c r="C280" s="188" t="s">
        <v>298</v>
      </c>
      <c r="D280" s="188" t="s">
        <v>139</v>
      </c>
      <c r="E280" s="189" t="s">
        <v>251</v>
      </c>
      <c r="F280" s="190" t="s">
        <v>252</v>
      </c>
      <c r="G280" s="191" t="s">
        <v>142</v>
      </c>
      <c r="H280" s="192">
        <v>9.72</v>
      </c>
      <c r="I280" s="193"/>
      <c r="J280" s="192">
        <f>ROUND(I280*H280,2)</f>
        <v>0</v>
      </c>
      <c r="K280" s="190" t="s">
        <v>143</v>
      </c>
      <c r="L280" s="38"/>
      <c r="M280" s="194" t="s">
        <v>1</v>
      </c>
      <c r="N280" s="195" t="s">
        <v>43</v>
      </c>
      <c r="O280" s="76"/>
      <c r="P280" s="196">
        <f>O280*H280</f>
        <v>0</v>
      </c>
      <c r="Q280" s="196">
        <v>0.00016694</v>
      </c>
      <c r="R280" s="196">
        <f>Q280*H280</f>
        <v>0.0016226568000000002</v>
      </c>
      <c r="S280" s="196">
        <v>0</v>
      </c>
      <c r="T280" s="197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98" t="s">
        <v>144</v>
      </c>
      <c r="AT280" s="198" t="s">
        <v>139</v>
      </c>
      <c r="AU280" s="198" t="s">
        <v>157</v>
      </c>
      <c r="AY280" s="18" t="s">
        <v>136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18" t="s">
        <v>86</v>
      </c>
      <c r="BK280" s="199">
        <f>ROUND(I280*H280,2)</f>
        <v>0</v>
      </c>
      <c r="BL280" s="18" t="s">
        <v>144</v>
      </c>
      <c r="BM280" s="198" t="s">
        <v>614</v>
      </c>
    </row>
    <row r="281" spans="1:47" s="2" customFormat="1" ht="12">
      <c r="A281" s="37"/>
      <c r="B281" s="38"/>
      <c r="C281" s="37"/>
      <c r="D281" s="200" t="s">
        <v>146</v>
      </c>
      <c r="E281" s="37"/>
      <c r="F281" s="201" t="s">
        <v>254</v>
      </c>
      <c r="G281" s="37"/>
      <c r="H281" s="37"/>
      <c r="I281" s="123"/>
      <c r="J281" s="37"/>
      <c r="K281" s="37"/>
      <c r="L281" s="38"/>
      <c r="M281" s="202"/>
      <c r="N281" s="203"/>
      <c r="O281" s="76"/>
      <c r="P281" s="76"/>
      <c r="Q281" s="76"/>
      <c r="R281" s="76"/>
      <c r="S281" s="76"/>
      <c r="T281" s="7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8" t="s">
        <v>146</v>
      </c>
      <c r="AU281" s="18" t="s">
        <v>157</v>
      </c>
    </row>
    <row r="282" spans="1:51" s="13" customFormat="1" ht="12">
      <c r="A282" s="13"/>
      <c r="B282" s="204"/>
      <c r="C282" s="13"/>
      <c r="D282" s="200" t="s">
        <v>148</v>
      </c>
      <c r="E282" s="205" t="s">
        <v>1</v>
      </c>
      <c r="F282" s="206" t="s">
        <v>252</v>
      </c>
      <c r="G282" s="13"/>
      <c r="H282" s="205" t="s">
        <v>1</v>
      </c>
      <c r="I282" s="207"/>
      <c r="J282" s="13"/>
      <c r="K282" s="13"/>
      <c r="L282" s="204"/>
      <c r="M282" s="208"/>
      <c r="N282" s="209"/>
      <c r="O282" s="209"/>
      <c r="P282" s="209"/>
      <c r="Q282" s="209"/>
      <c r="R282" s="209"/>
      <c r="S282" s="209"/>
      <c r="T282" s="21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05" t="s">
        <v>148</v>
      </c>
      <c r="AU282" s="205" t="s">
        <v>157</v>
      </c>
      <c r="AV282" s="13" t="s">
        <v>86</v>
      </c>
      <c r="AW282" s="13" t="s">
        <v>32</v>
      </c>
      <c r="AX282" s="13" t="s">
        <v>78</v>
      </c>
      <c r="AY282" s="205" t="s">
        <v>136</v>
      </c>
    </row>
    <row r="283" spans="1:51" s="14" customFormat="1" ht="12">
      <c r="A283" s="14"/>
      <c r="B283" s="211"/>
      <c r="C283" s="14"/>
      <c r="D283" s="200" t="s">
        <v>148</v>
      </c>
      <c r="E283" s="212" t="s">
        <v>1</v>
      </c>
      <c r="F283" s="213" t="s">
        <v>615</v>
      </c>
      <c r="G283" s="14"/>
      <c r="H283" s="214">
        <v>9.72</v>
      </c>
      <c r="I283" s="215"/>
      <c r="J283" s="14"/>
      <c r="K283" s="14"/>
      <c r="L283" s="211"/>
      <c r="M283" s="216"/>
      <c r="N283" s="217"/>
      <c r="O283" s="217"/>
      <c r="P283" s="217"/>
      <c r="Q283" s="217"/>
      <c r="R283" s="217"/>
      <c r="S283" s="217"/>
      <c r="T283" s="21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12" t="s">
        <v>148</v>
      </c>
      <c r="AU283" s="212" t="s">
        <v>157</v>
      </c>
      <c r="AV283" s="14" t="s">
        <v>88</v>
      </c>
      <c r="AW283" s="14" t="s">
        <v>32</v>
      </c>
      <c r="AX283" s="14" t="s">
        <v>78</v>
      </c>
      <c r="AY283" s="212" t="s">
        <v>136</v>
      </c>
    </row>
    <row r="284" spans="1:51" s="15" customFormat="1" ht="12">
      <c r="A284" s="15"/>
      <c r="B284" s="219"/>
      <c r="C284" s="15"/>
      <c r="D284" s="200" t="s">
        <v>148</v>
      </c>
      <c r="E284" s="220" t="s">
        <v>1</v>
      </c>
      <c r="F284" s="221" t="s">
        <v>151</v>
      </c>
      <c r="G284" s="15"/>
      <c r="H284" s="222">
        <v>9.72</v>
      </c>
      <c r="I284" s="223"/>
      <c r="J284" s="15"/>
      <c r="K284" s="15"/>
      <c r="L284" s="219"/>
      <c r="M284" s="224"/>
      <c r="N284" s="225"/>
      <c r="O284" s="225"/>
      <c r="P284" s="225"/>
      <c r="Q284" s="225"/>
      <c r="R284" s="225"/>
      <c r="S284" s="225"/>
      <c r="T284" s="226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20" t="s">
        <v>148</v>
      </c>
      <c r="AU284" s="220" t="s">
        <v>157</v>
      </c>
      <c r="AV284" s="15" t="s">
        <v>144</v>
      </c>
      <c r="AW284" s="15" t="s">
        <v>32</v>
      </c>
      <c r="AX284" s="15" t="s">
        <v>86</v>
      </c>
      <c r="AY284" s="220" t="s">
        <v>136</v>
      </c>
    </row>
    <row r="285" spans="1:65" s="2" customFormat="1" ht="21.75" customHeight="1">
      <c r="A285" s="37"/>
      <c r="B285" s="187"/>
      <c r="C285" s="227" t="s">
        <v>305</v>
      </c>
      <c r="D285" s="227" t="s">
        <v>259</v>
      </c>
      <c r="E285" s="228" t="s">
        <v>260</v>
      </c>
      <c r="F285" s="229" t="s">
        <v>261</v>
      </c>
      <c r="G285" s="230" t="s">
        <v>142</v>
      </c>
      <c r="H285" s="231">
        <v>9.72</v>
      </c>
      <c r="I285" s="232"/>
      <c r="J285" s="231">
        <f>ROUND(I285*H285,2)</f>
        <v>0</v>
      </c>
      <c r="K285" s="229" t="s">
        <v>143</v>
      </c>
      <c r="L285" s="233"/>
      <c r="M285" s="234" t="s">
        <v>1</v>
      </c>
      <c r="N285" s="235" t="s">
        <v>43</v>
      </c>
      <c r="O285" s="76"/>
      <c r="P285" s="196">
        <f>O285*H285</f>
        <v>0</v>
      </c>
      <c r="Q285" s="196">
        <v>0.0002</v>
      </c>
      <c r="R285" s="196">
        <f>Q285*H285</f>
        <v>0.0019440000000000002</v>
      </c>
      <c r="S285" s="196">
        <v>0</v>
      </c>
      <c r="T285" s="197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8" t="s">
        <v>195</v>
      </c>
      <c r="AT285" s="198" t="s">
        <v>259</v>
      </c>
      <c r="AU285" s="198" t="s">
        <v>157</v>
      </c>
      <c r="AY285" s="18" t="s">
        <v>136</v>
      </c>
      <c r="BE285" s="199">
        <f>IF(N285="základní",J285,0)</f>
        <v>0</v>
      </c>
      <c r="BF285" s="199">
        <f>IF(N285="snížená",J285,0)</f>
        <v>0</v>
      </c>
      <c r="BG285" s="199">
        <f>IF(N285="zákl. přenesená",J285,0)</f>
        <v>0</v>
      </c>
      <c r="BH285" s="199">
        <f>IF(N285="sníž. přenesená",J285,0)</f>
        <v>0</v>
      </c>
      <c r="BI285" s="199">
        <f>IF(N285="nulová",J285,0)</f>
        <v>0</v>
      </c>
      <c r="BJ285" s="18" t="s">
        <v>86</v>
      </c>
      <c r="BK285" s="199">
        <f>ROUND(I285*H285,2)</f>
        <v>0</v>
      </c>
      <c r="BL285" s="18" t="s">
        <v>144</v>
      </c>
      <c r="BM285" s="198" t="s">
        <v>616</v>
      </c>
    </row>
    <row r="286" spans="1:47" s="2" customFormat="1" ht="12">
      <c r="A286" s="37"/>
      <c r="B286" s="38"/>
      <c r="C286" s="37"/>
      <c r="D286" s="200" t="s">
        <v>146</v>
      </c>
      <c r="E286" s="37"/>
      <c r="F286" s="201" t="s">
        <v>261</v>
      </c>
      <c r="G286" s="37"/>
      <c r="H286" s="37"/>
      <c r="I286" s="123"/>
      <c r="J286" s="37"/>
      <c r="K286" s="37"/>
      <c r="L286" s="38"/>
      <c r="M286" s="202"/>
      <c r="N286" s="203"/>
      <c r="O286" s="76"/>
      <c r="P286" s="76"/>
      <c r="Q286" s="76"/>
      <c r="R286" s="76"/>
      <c r="S286" s="76"/>
      <c r="T286" s="7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8" t="s">
        <v>146</v>
      </c>
      <c r="AU286" s="18" t="s">
        <v>157</v>
      </c>
    </row>
    <row r="287" spans="1:51" s="13" customFormat="1" ht="12">
      <c r="A287" s="13"/>
      <c r="B287" s="204"/>
      <c r="C287" s="13"/>
      <c r="D287" s="200" t="s">
        <v>148</v>
      </c>
      <c r="E287" s="205" t="s">
        <v>1</v>
      </c>
      <c r="F287" s="206" t="s">
        <v>261</v>
      </c>
      <c r="G287" s="13"/>
      <c r="H287" s="205" t="s">
        <v>1</v>
      </c>
      <c r="I287" s="207"/>
      <c r="J287" s="13"/>
      <c r="K287" s="13"/>
      <c r="L287" s="204"/>
      <c r="M287" s="208"/>
      <c r="N287" s="209"/>
      <c r="O287" s="209"/>
      <c r="P287" s="209"/>
      <c r="Q287" s="209"/>
      <c r="R287" s="209"/>
      <c r="S287" s="209"/>
      <c r="T287" s="21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05" t="s">
        <v>148</v>
      </c>
      <c r="AU287" s="205" t="s">
        <v>157</v>
      </c>
      <c r="AV287" s="13" t="s">
        <v>86</v>
      </c>
      <c r="AW287" s="13" t="s">
        <v>32</v>
      </c>
      <c r="AX287" s="13" t="s">
        <v>78</v>
      </c>
      <c r="AY287" s="205" t="s">
        <v>136</v>
      </c>
    </row>
    <row r="288" spans="1:51" s="14" customFormat="1" ht="12">
      <c r="A288" s="14"/>
      <c r="B288" s="211"/>
      <c r="C288" s="14"/>
      <c r="D288" s="200" t="s">
        <v>148</v>
      </c>
      <c r="E288" s="212" t="s">
        <v>1</v>
      </c>
      <c r="F288" s="213" t="s">
        <v>615</v>
      </c>
      <c r="G288" s="14"/>
      <c r="H288" s="214">
        <v>9.72</v>
      </c>
      <c r="I288" s="215"/>
      <c r="J288" s="14"/>
      <c r="K288" s="14"/>
      <c r="L288" s="211"/>
      <c r="M288" s="216"/>
      <c r="N288" s="217"/>
      <c r="O288" s="217"/>
      <c r="P288" s="217"/>
      <c r="Q288" s="217"/>
      <c r="R288" s="217"/>
      <c r="S288" s="217"/>
      <c r="T288" s="218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12" t="s">
        <v>148</v>
      </c>
      <c r="AU288" s="212" t="s">
        <v>157</v>
      </c>
      <c r="AV288" s="14" t="s">
        <v>88</v>
      </c>
      <c r="AW288" s="14" t="s">
        <v>32</v>
      </c>
      <c r="AX288" s="14" t="s">
        <v>78</v>
      </c>
      <c r="AY288" s="212" t="s">
        <v>136</v>
      </c>
    </row>
    <row r="289" spans="1:51" s="15" customFormat="1" ht="12">
      <c r="A289" s="15"/>
      <c r="B289" s="219"/>
      <c r="C289" s="15"/>
      <c r="D289" s="200" t="s">
        <v>148</v>
      </c>
      <c r="E289" s="220" t="s">
        <v>1</v>
      </c>
      <c r="F289" s="221" t="s">
        <v>151</v>
      </c>
      <c r="G289" s="15"/>
      <c r="H289" s="222">
        <v>9.72</v>
      </c>
      <c r="I289" s="223"/>
      <c r="J289" s="15"/>
      <c r="K289" s="15"/>
      <c r="L289" s="219"/>
      <c r="M289" s="224"/>
      <c r="N289" s="225"/>
      <c r="O289" s="225"/>
      <c r="P289" s="225"/>
      <c r="Q289" s="225"/>
      <c r="R289" s="225"/>
      <c r="S289" s="225"/>
      <c r="T289" s="22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20" t="s">
        <v>148</v>
      </c>
      <c r="AU289" s="220" t="s">
        <v>157</v>
      </c>
      <c r="AV289" s="15" t="s">
        <v>144</v>
      </c>
      <c r="AW289" s="15" t="s">
        <v>32</v>
      </c>
      <c r="AX289" s="15" t="s">
        <v>86</v>
      </c>
      <c r="AY289" s="220" t="s">
        <v>136</v>
      </c>
    </row>
    <row r="290" spans="1:65" s="2" customFormat="1" ht="33" customHeight="1">
      <c r="A290" s="37"/>
      <c r="B290" s="187"/>
      <c r="C290" s="188" t="s">
        <v>314</v>
      </c>
      <c r="D290" s="188" t="s">
        <v>139</v>
      </c>
      <c r="E290" s="189" t="s">
        <v>265</v>
      </c>
      <c r="F290" s="190" t="s">
        <v>266</v>
      </c>
      <c r="G290" s="191" t="s">
        <v>160</v>
      </c>
      <c r="H290" s="192">
        <v>25.25</v>
      </c>
      <c r="I290" s="193"/>
      <c r="J290" s="192">
        <f>ROUND(I290*H290,2)</f>
        <v>0</v>
      </c>
      <c r="K290" s="190" t="s">
        <v>143</v>
      </c>
      <c r="L290" s="38"/>
      <c r="M290" s="194" t="s">
        <v>1</v>
      </c>
      <c r="N290" s="195" t="s">
        <v>43</v>
      </c>
      <c r="O290" s="76"/>
      <c r="P290" s="196">
        <f>O290*H290</f>
        <v>0</v>
      </c>
      <c r="Q290" s="196">
        <v>0.27378</v>
      </c>
      <c r="R290" s="196">
        <f>Q290*H290</f>
        <v>6.912945000000001</v>
      </c>
      <c r="S290" s="196">
        <v>0</v>
      </c>
      <c r="T290" s="197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8" t="s">
        <v>144</v>
      </c>
      <c r="AT290" s="198" t="s">
        <v>139</v>
      </c>
      <c r="AU290" s="198" t="s">
        <v>157</v>
      </c>
      <c r="AY290" s="18" t="s">
        <v>136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8" t="s">
        <v>86</v>
      </c>
      <c r="BK290" s="199">
        <f>ROUND(I290*H290,2)</f>
        <v>0</v>
      </c>
      <c r="BL290" s="18" t="s">
        <v>144</v>
      </c>
      <c r="BM290" s="198" t="s">
        <v>617</v>
      </c>
    </row>
    <row r="291" spans="1:47" s="2" customFormat="1" ht="12">
      <c r="A291" s="37"/>
      <c r="B291" s="38"/>
      <c r="C291" s="37"/>
      <c r="D291" s="200" t="s">
        <v>146</v>
      </c>
      <c r="E291" s="37"/>
      <c r="F291" s="201" t="s">
        <v>268</v>
      </c>
      <c r="G291" s="37"/>
      <c r="H291" s="37"/>
      <c r="I291" s="123"/>
      <c r="J291" s="37"/>
      <c r="K291" s="37"/>
      <c r="L291" s="38"/>
      <c r="M291" s="202"/>
      <c r="N291" s="203"/>
      <c r="O291" s="76"/>
      <c r="P291" s="76"/>
      <c r="Q291" s="76"/>
      <c r="R291" s="76"/>
      <c r="S291" s="76"/>
      <c r="T291" s="7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8" t="s">
        <v>146</v>
      </c>
      <c r="AU291" s="18" t="s">
        <v>157</v>
      </c>
    </row>
    <row r="292" spans="1:51" s="13" customFormat="1" ht="12">
      <c r="A292" s="13"/>
      <c r="B292" s="204"/>
      <c r="C292" s="13"/>
      <c r="D292" s="200" t="s">
        <v>148</v>
      </c>
      <c r="E292" s="205" t="s">
        <v>1</v>
      </c>
      <c r="F292" s="206" t="s">
        <v>269</v>
      </c>
      <c r="G292" s="13"/>
      <c r="H292" s="205" t="s">
        <v>1</v>
      </c>
      <c r="I292" s="207"/>
      <c r="J292" s="13"/>
      <c r="K292" s="13"/>
      <c r="L292" s="204"/>
      <c r="M292" s="208"/>
      <c r="N292" s="209"/>
      <c r="O292" s="209"/>
      <c r="P292" s="209"/>
      <c r="Q292" s="209"/>
      <c r="R292" s="209"/>
      <c r="S292" s="209"/>
      <c r="T292" s="21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05" t="s">
        <v>148</v>
      </c>
      <c r="AU292" s="205" t="s">
        <v>157</v>
      </c>
      <c r="AV292" s="13" t="s">
        <v>86</v>
      </c>
      <c r="AW292" s="13" t="s">
        <v>32</v>
      </c>
      <c r="AX292" s="13" t="s">
        <v>78</v>
      </c>
      <c r="AY292" s="205" t="s">
        <v>136</v>
      </c>
    </row>
    <row r="293" spans="1:51" s="14" customFormat="1" ht="12">
      <c r="A293" s="14"/>
      <c r="B293" s="211"/>
      <c r="C293" s="14"/>
      <c r="D293" s="200" t="s">
        <v>148</v>
      </c>
      <c r="E293" s="212" t="s">
        <v>1</v>
      </c>
      <c r="F293" s="213" t="s">
        <v>618</v>
      </c>
      <c r="G293" s="14"/>
      <c r="H293" s="214">
        <v>25.25</v>
      </c>
      <c r="I293" s="215"/>
      <c r="J293" s="14"/>
      <c r="K293" s="14"/>
      <c r="L293" s="211"/>
      <c r="M293" s="216"/>
      <c r="N293" s="217"/>
      <c r="O293" s="217"/>
      <c r="P293" s="217"/>
      <c r="Q293" s="217"/>
      <c r="R293" s="217"/>
      <c r="S293" s="217"/>
      <c r="T293" s="21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12" t="s">
        <v>148</v>
      </c>
      <c r="AU293" s="212" t="s">
        <v>157</v>
      </c>
      <c r="AV293" s="14" t="s">
        <v>88</v>
      </c>
      <c r="AW293" s="14" t="s">
        <v>32</v>
      </c>
      <c r="AX293" s="14" t="s">
        <v>78</v>
      </c>
      <c r="AY293" s="212" t="s">
        <v>136</v>
      </c>
    </row>
    <row r="294" spans="1:51" s="15" customFormat="1" ht="12">
      <c r="A294" s="15"/>
      <c r="B294" s="219"/>
      <c r="C294" s="15"/>
      <c r="D294" s="200" t="s">
        <v>148</v>
      </c>
      <c r="E294" s="220" t="s">
        <v>1</v>
      </c>
      <c r="F294" s="221" t="s">
        <v>151</v>
      </c>
      <c r="G294" s="15"/>
      <c r="H294" s="222">
        <v>25.25</v>
      </c>
      <c r="I294" s="223"/>
      <c r="J294" s="15"/>
      <c r="K294" s="15"/>
      <c r="L294" s="219"/>
      <c r="M294" s="224"/>
      <c r="N294" s="225"/>
      <c r="O294" s="225"/>
      <c r="P294" s="225"/>
      <c r="Q294" s="225"/>
      <c r="R294" s="225"/>
      <c r="S294" s="225"/>
      <c r="T294" s="226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20" t="s">
        <v>148</v>
      </c>
      <c r="AU294" s="220" t="s">
        <v>157</v>
      </c>
      <c r="AV294" s="15" t="s">
        <v>144</v>
      </c>
      <c r="AW294" s="15" t="s">
        <v>32</v>
      </c>
      <c r="AX294" s="15" t="s">
        <v>86</v>
      </c>
      <c r="AY294" s="220" t="s">
        <v>136</v>
      </c>
    </row>
    <row r="295" spans="1:63" s="12" customFormat="1" ht="22.8" customHeight="1">
      <c r="A295" s="12"/>
      <c r="B295" s="174"/>
      <c r="C295" s="12"/>
      <c r="D295" s="175" t="s">
        <v>77</v>
      </c>
      <c r="E295" s="185" t="s">
        <v>174</v>
      </c>
      <c r="F295" s="185" t="s">
        <v>271</v>
      </c>
      <c r="G295" s="12"/>
      <c r="H295" s="12"/>
      <c r="I295" s="177"/>
      <c r="J295" s="186">
        <f>BK295</f>
        <v>0</v>
      </c>
      <c r="K295" s="12"/>
      <c r="L295" s="174"/>
      <c r="M295" s="179"/>
      <c r="N295" s="180"/>
      <c r="O295" s="180"/>
      <c r="P295" s="181">
        <f>P296+P337</f>
        <v>0</v>
      </c>
      <c r="Q295" s="180"/>
      <c r="R295" s="181">
        <f>R296+R337</f>
        <v>967.2672743745</v>
      </c>
      <c r="S295" s="180"/>
      <c r="T295" s="182">
        <f>T296+T337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175" t="s">
        <v>86</v>
      </c>
      <c r="AT295" s="183" t="s">
        <v>77</v>
      </c>
      <c r="AU295" s="183" t="s">
        <v>86</v>
      </c>
      <c r="AY295" s="175" t="s">
        <v>136</v>
      </c>
      <c r="BK295" s="184">
        <f>BK296+BK337</f>
        <v>0</v>
      </c>
    </row>
    <row r="296" spans="1:63" s="12" customFormat="1" ht="20.85" customHeight="1">
      <c r="A296" s="12"/>
      <c r="B296" s="174"/>
      <c r="C296" s="12"/>
      <c r="D296" s="175" t="s">
        <v>77</v>
      </c>
      <c r="E296" s="185" t="s">
        <v>272</v>
      </c>
      <c r="F296" s="185" t="s">
        <v>273</v>
      </c>
      <c r="G296" s="12"/>
      <c r="H296" s="12"/>
      <c r="I296" s="177"/>
      <c r="J296" s="186">
        <f>BK296</f>
        <v>0</v>
      </c>
      <c r="K296" s="12"/>
      <c r="L296" s="174"/>
      <c r="M296" s="179"/>
      <c r="N296" s="180"/>
      <c r="O296" s="180"/>
      <c r="P296" s="181">
        <f>SUM(P297:P336)</f>
        <v>0</v>
      </c>
      <c r="Q296" s="180"/>
      <c r="R296" s="181">
        <f>SUM(R297:R336)</f>
        <v>832.3106039881</v>
      </c>
      <c r="S296" s="180"/>
      <c r="T296" s="182">
        <f>SUM(T297:T336)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175" t="s">
        <v>86</v>
      </c>
      <c r="AT296" s="183" t="s">
        <v>77</v>
      </c>
      <c r="AU296" s="183" t="s">
        <v>88</v>
      </c>
      <c r="AY296" s="175" t="s">
        <v>136</v>
      </c>
      <c r="BK296" s="184">
        <f>SUM(BK297:BK336)</f>
        <v>0</v>
      </c>
    </row>
    <row r="297" spans="1:65" s="2" customFormat="1" ht="16.5" customHeight="1">
      <c r="A297" s="37"/>
      <c r="B297" s="187"/>
      <c r="C297" s="188" t="s">
        <v>319</v>
      </c>
      <c r="D297" s="188" t="s">
        <v>139</v>
      </c>
      <c r="E297" s="189" t="s">
        <v>275</v>
      </c>
      <c r="F297" s="190" t="s">
        <v>276</v>
      </c>
      <c r="G297" s="191" t="s">
        <v>142</v>
      </c>
      <c r="H297" s="192">
        <v>774.07</v>
      </c>
      <c r="I297" s="193"/>
      <c r="J297" s="192">
        <f>ROUND(I297*H297,2)</f>
        <v>0</v>
      </c>
      <c r="K297" s="190" t="s">
        <v>143</v>
      </c>
      <c r="L297" s="38"/>
      <c r="M297" s="194" t="s">
        <v>1</v>
      </c>
      <c r="N297" s="195" t="s">
        <v>43</v>
      </c>
      <c r="O297" s="76"/>
      <c r="P297" s="196">
        <f>O297*H297</f>
        <v>0</v>
      </c>
      <c r="Q297" s="196">
        <v>0.345</v>
      </c>
      <c r="R297" s="196">
        <f>Q297*H297</f>
        <v>267.05415</v>
      </c>
      <c r="S297" s="196">
        <v>0</v>
      </c>
      <c r="T297" s="197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8" t="s">
        <v>144</v>
      </c>
      <c r="AT297" s="198" t="s">
        <v>139</v>
      </c>
      <c r="AU297" s="198" t="s">
        <v>157</v>
      </c>
      <c r="AY297" s="18" t="s">
        <v>136</v>
      </c>
      <c r="BE297" s="199">
        <f>IF(N297="základní",J297,0)</f>
        <v>0</v>
      </c>
      <c r="BF297" s="199">
        <f>IF(N297="snížená",J297,0)</f>
        <v>0</v>
      </c>
      <c r="BG297" s="199">
        <f>IF(N297="zákl. přenesená",J297,0)</f>
        <v>0</v>
      </c>
      <c r="BH297" s="199">
        <f>IF(N297="sníž. přenesená",J297,0)</f>
        <v>0</v>
      </c>
      <c r="BI297" s="199">
        <f>IF(N297="nulová",J297,0)</f>
        <v>0</v>
      </c>
      <c r="BJ297" s="18" t="s">
        <v>86</v>
      </c>
      <c r="BK297" s="199">
        <f>ROUND(I297*H297,2)</f>
        <v>0</v>
      </c>
      <c r="BL297" s="18" t="s">
        <v>144</v>
      </c>
      <c r="BM297" s="198" t="s">
        <v>619</v>
      </c>
    </row>
    <row r="298" spans="1:47" s="2" customFormat="1" ht="12">
      <c r="A298" s="37"/>
      <c r="B298" s="38"/>
      <c r="C298" s="37"/>
      <c r="D298" s="200" t="s">
        <v>146</v>
      </c>
      <c r="E298" s="37"/>
      <c r="F298" s="201" t="s">
        <v>278</v>
      </c>
      <c r="G298" s="37"/>
      <c r="H298" s="37"/>
      <c r="I298" s="123"/>
      <c r="J298" s="37"/>
      <c r="K298" s="37"/>
      <c r="L298" s="38"/>
      <c r="M298" s="202"/>
      <c r="N298" s="203"/>
      <c r="O298" s="76"/>
      <c r="P298" s="76"/>
      <c r="Q298" s="76"/>
      <c r="R298" s="76"/>
      <c r="S298" s="76"/>
      <c r="T298" s="7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8" t="s">
        <v>146</v>
      </c>
      <c r="AU298" s="18" t="s">
        <v>157</v>
      </c>
    </row>
    <row r="299" spans="1:51" s="13" customFormat="1" ht="12">
      <c r="A299" s="13"/>
      <c r="B299" s="204"/>
      <c r="C299" s="13"/>
      <c r="D299" s="200" t="s">
        <v>148</v>
      </c>
      <c r="E299" s="205" t="s">
        <v>1</v>
      </c>
      <c r="F299" s="206" t="s">
        <v>589</v>
      </c>
      <c r="G299" s="13"/>
      <c r="H299" s="205" t="s">
        <v>1</v>
      </c>
      <c r="I299" s="207"/>
      <c r="J299" s="13"/>
      <c r="K299" s="13"/>
      <c r="L299" s="204"/>
      <c r="M299" s="208"/>
      <c r="N299" s="209"/>
      <c r="O299" s="209"/>
      <c r="P299" s="209"/>
      <c r="Q299" s="209"/>
      <c r="R299" s="209"/>
      <c r="S299" s="209"/>
      <c r="T299" s="21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05" t="s">
        <v>148</v>
      </c>
      <c r="AU299" s="205" t="s">
        <v>157</v>
      </c>
      <c r="AV299" s="13" t="s">
        <v>86</v>
      </c>
      <c r="AW299" s="13" t="s">
        <v>32</v>
      </c>
      <c r="AX299" s="13" t="s">
        <v>78</v>
      </c>
      <c r="AY299" s="205" t="s">
        <v>136</v>
      </c>
    </row>
    <row r="300" spans="1:51" s="14" customFormat="1" ht="12">
      <c r="A300" s="14"/>
      <c r="B300" s="211"/>
      <c r="C300" s="14"/>
      <c r="D300" s="200" t="s">
        <v>148</v>
      </c>
      <c r="E300" s="212" t="s">
        <v>1</v>
      </c>
      <c r="F300" s="213" t="s">
        <v>620</v>
      </c>
      <c r="G300" s="14"/>
      <c r="H300" s="214">
        <v>28.21</v>
      </c>
      <c r="I300" s="215"/>
      <c r="J300" s="14"/>
      <c r="K300" s="14"/>
      <c r="L300" s="211"/>
      <c r="M300" s="216"/>
      <c r="N300" s="217"/>
      <c r="O300" s="217"/>
      <c r="P300" s="217"/>
      <c r="Q300" s="217"/>
      <c r="R300" s="217"/>
      <c r="S300" s="217"/>
      <c r="T300" s="21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12" t="s">
        <v>148</v>
      </c>
      <c r="AU300" s="212" t="s">
        <v>157</v>
      </c>
      <c r="AV300" s="14" t="s">
        <v>88</v>
      </c>
      <c r="AW300" s="14" t="s">
        <v>32</v>
      </c>
      <c r="AX300" s="14" t="s">
        <v>78</v>
      </c>
      <c r="AY300" s="212" t="s">
        <v>136</v>
      </c>
    </row>
    <row r="301" spans="1:51" s="13" customFormat="1" ht="12">
      <c r="A301" s="13"/>
      <c r="B301" s="204"/>
      <c r="C301" s="13"/>
      <c r="D301" s="200" t="s">
        <v>148</v>
      </c>
      <c r="E301" s="205" t="s">
        <v>1</v>
      </c>
      <c r="F301" s="206" t="s">
        <v>526</v>
      </c>
      <c r="G301" s="13"/>
      <c r="H301" s="205" t="s">
        <v>1</v>
      </c>
      <c r="I301" s="207"/>
      <c r="J301" s="13"/>
      <c r="K301" s="13"/>
      <c r="L301" s="204"/>
      <c r="M301" s="208"/>
      <c r="N301" s="209"/>
      <c r="O301" s="209"/>
      <c r="P301" s="209"/>
      <c r="Q301" s="209"/>
      <c r="R301" s="209"/>
      <c r="S301" s="209"/>
      <c r="T301" s="21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05" t="s">
        <v>148</v>
      </c>
      <c r="AU301" s="205" t="s">
        <v>157</v>
      </c>
      <c r="AV301" s="13" t="s">
        <v>86</v>
      </c>
      <c r="AW301" s="13" t="s">
        <v>32</v>
      </c>
      <c r="AX301" s="13" t="s">
        <v>78</v>
      </c>
      <c r="AY301" s="205" t="s">
        <v>136</v>
      </c>
    </row>
    <row r="302" spans="1:51" s="14" customFormat="1" ht="12">
      <c r="A302" s="14"/>
      <c r="B302" s="211"/>
      <c r="C302" s="14"/>
      <c r="D302" s="200" t="s">
        <v>148</v>
      </c>
      <c r="E302" s="212" t="s">
        <v>1</v>
      </c>
      <c r="F302" s="213" t="s">
        <v>621</v>
      </c>
      <c r="G302" s="14"/>
      <c r="H302" s="214">
        <v>232.97</v>
      </c>
      <c r="I302" s="215"/>
      <c r="J302" s="14"/>
      <c r="K302" s="14"/>
      <c r="L302" s="211"/>
      <c r="M302" s="216"/>
      <c r="N302" s="217"/>
      <c r="O302" s="217"/>
      <c r="P302" s="217"/>
      <c r="Q302" s="217"/>
      <c r="R302" s="217"/>
      <c r="S302" s="217"/>
      <c r="T302" s="21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12" t="s">
        <v>148</v>
      </c>
      <c r="AU302" s="212" t="s">
        <v>157</v>
      </c>
      <c r="AV302" s="14" t="s">
        <v>88</v>
      </c>
      <c r="AW302" s="14" t="s">
        <v>32</v>
      </c>
      <c r="AX302" s="14" t="s">
        <v>78</v>
      </c>
      <c r="AY302" s="212" t="s">
        <v>136</v>
      </c>
    </row>
    <row r="303" spans="1:51" s="13" customFormat="1" ht="12">
      <c r="A303" s="13"/>
      <c r="B303" s="204"/>
      <c r="C303" s="13"/>
      <c r="D303" s="200" t="s">
        <v>148</v>
      </c>
      <c r="E303" s="205" t="s">
        <v>1</v>
      </c>
      <c r="F303" s="206" t="s">
        <v>534</v>
      </c>
      <c r="G303" s="13"/>
      <c r="H303" s="205" t="s">
        <v>1</v>
      </c>
      <c r="I303" s="207"/>
      <c r="J303" s="13"/>
      <c r="K303" s="13"/>
      <c r="L303" s="204"/>
      <c r="M303" s="208"/>
      <c r="N303" s="209"/>
      <c r="O303" s="209"/>
      <c r="P303" s="209"/>
      <c r="Q303" s="209"/>
      <c r="R303" s="209"/>
      <c r="S303" s="209"/>
      <c r="T303" s="21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05" t="s">
        <v>148</v>
      </c>
      <c r="AU303" s="205" t="s">
        <v>157</v>
      </c>
      <c r="AV303" s="13" t="s">
        <v>86</v>
      </c>
      <c r="AW303" s="13" t="s">
        <v>32</v>
      </c>
      <c r="AX303" s="13" t="s">
        <v>78</v>
      </c>
      <c r="AY303" s="205" t="s">
        <v>136</v>
      </c>
    </row>
    <row r="304" spans="1:51" s="13" customFormat="1" ht="12">
      <c r="A304" s="13"/>
      <c r="B304" s="204"/>
      <c r="C304" s="13"/>
      <c r="D304" s="200" t="s">
        <v>148</v>
      </c>
      <c r="E304" s="205" t="s">
        <v>1</v>
      </c>
      <c r="F304" s="206" t="s">
        <v>279</v>
      </c>
      <c r="G304" s="13"/>
      <c r="H304" s="205" t="s">
        <v>1</v>
      </c>
      <c r="I304" s="207"/>
      <c r="J304" s="13"/>
      <c r="K304" s="13"/>
      <c r="L304" s="204"/>
      <c r="M304" s="208"/>
      <c r="N304" s="209"/>
      <c r="O304" s="209"/>
      <c r="P304" s="209"/>
      <c r="Q304" s="209"/>
      <c r="R304" s="209"/>
      <c r="S304" s="209"/>
      <c r="T304" s="21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05" t="s">
        <v>148</v>
      </c>
      <c r="AU304" s="205" t="s">
        <v>157</v>
      </c>
      <c r="AV304" s="13" t="s">
        <v>86</v>
      </c>
      <c r="AW304" s="13" t="s">
        <v>32</v>
      </c>
      <c r="AX304" s="13" t="s">
        <v>78</v>
      </c>
      <c r="AY304" s="205" t="s">
        <v>136</v>
      </c>
    </row>
    <row r="305" spans="1:51" s="14" customFormat="1" ht="12">
      <c r="A305" s="14"/>
      <c r="B305" s="211"/>
      <c r="C305" s="14"/>
      <c r="D305" s="200" t="s">
        <v>148</v>
      </c>
      <c r="E305" s="212" t="s">
        <v>1</v>
      </c>
      <c r="F305" s="213" t="s">
        <v>622</v>
      </c>
      <c r="G305" s="14"/>
      <c r="H305" s="214">
        <v>250.19</v>
      </c>
      <c r="I305" s="215"/>
      <c r="J305" s="14"/>
      <c r="K305" s="14"/>
      <c r="L305" s="211"/>
      <c r="M305" s="216"/>
      <c r="N305" s="217"/>
      <c r="O305" s="217"/>
      <c r="P305" s="217"/>
      <c r="Q305" s="217"/>
      <c r="R305" s="217"/>
      <c r="S305" s="217"/>
      <c r="T305" s="21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12" t="s">
        <v>148</v>
      </c>
      <c r="AU305" s="212" t="s">
        <v>157</v>
      </c>
      <c r="AV305" s="14" t="s">
        <v>88</v>
      </c>
      <c r="AW305" s="14" t="s">
        <v>32</v>
      </c>
      <c r="AX305" s="14" t="s">
        <v>78</v>
      </c>
      <c r="AY305" s="212" t="s">
        <v>136</v>
      </c>
    </row>
    <row r="306" spans="1:51" s="13" customFormat="1" ht="12">
      <c r="A306" s="13"/>
      <c r="B306" s="204"/>
      <c r="C306" s="13"/>
      <c r="D306" s="200" t="s">
        <v>148</v>
      </c>
      <c r="E306" s="205" t="s">
        <v>1</v>
      </c>
      <c r="F306" s="206" t="s">
        <v>502</v>
      </c>
      <c r="G306" s="13"/>
      <c r="H306" s="205" t="s">
        <v>1</v>
      </c>
      <c r="I306" s="207"/>
      <c r="J306" s="13"/>
      <c r="K306" s="13"/>
      <c r="L306" s="204"/>
      <c r="M306" s="208"/>
      <c r="N306" s="209"/>
      <c r="O306" s="209"/>
      <c r="P306" s="209"/>
      <c r="Q306" s="209"/>
      <c r="R306" s="209"/>
      <c r="S306" s="209"/>
      <c r="T306" s="21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05" t="s">
        <v>148</v>
      </c>
      <c r="AU306" s="205" t="s">
        <v>157</v>
      </c>
      <c r="AV306" s="13" t="s">
        <v>86</v>
      </c>
      <c r="AW306" s="13" t="s">
        <v>32</v>
      </c>
      <c r="AX306" s="13" t="s">
        <v>78</v>
      </c>
      <c r="AY306" s="205" t="s">
        <v>136</v>
      </c>
    </row>
    <row r="307" spans="1:51" s="14" customFormat="1" ht="12">
      <c r="A307" s="14"/>
      <c r="B307" s="211"/>
      <c r="C307" s="14"/>
      <c r="D307" s="200" t="s">
        <v>148</v>
      </c>
      <c r="E307" s="212" t="s">
        <v>1</v>
      </c>
      <c r="F307" s="213" t="s">
        <v>623</v>
      </c>
      <c r="G307" s="14"/>
      <c r="H307" s="214">
        <v>262.7</v>
      </c>
      <c r="I307" s="215"/>
      <c r="J307" s="14"/>
      <c r="K307" s="14"/>
      <c r="L307" s="211"/>
      <c r="M307" s="216"/>
      <c r="N307" s="217"/>
      <c r="O307" s="217"/>
      <c r="P307" s="217"/>
      <c r="Q307" s="217"/>
      <c r="R307" s="217"/>
      <c r="S307" s="217"/>
      <c r="T307" s="21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12" t="s">
        <v>148</v>
      </c>
      <c r="AU307" s="212" t="s">
        <v>157</v>
      </c>
      <c r="AV307" s="14" t="s">
        <v>88</v>
      </c>
      <c r="AW307" s="14" t="s">
        <v>32</v>
      </c>
      <c r="AX307" s="14" t="s">
        <v>78</v>
      </c>
      <c r="AY307" s="212" t="s">
        <v>136</v>
      </c>
    </row>
    <row r="308" spans="1:51" s="15" customFormat="1" ht="12">
      <c r="A308" s="15"/>
      <c r="B308" s="219"/>
      <c r="C308" s="15"/>
      <c r="D308" s="200" t="s">
        <v>148</v>
      </c>
      <c r="E308" s="220" t="s">
        <v>1</v>
      </c>
      <c r="F308" s="221" t="s">
        <v>151</v>
      </c>
      <c r="G308" s="15"/>
      <c r="H308" s="222">
        <v>774.0699999999999</v>
      </c>
      <c r="I308" s="223"/>
      <c r="J308" s="15"/>
      <c r="K308" s="15"/>
      <c r="L308" s="219"/>
      <c r="M308" s="224"/>
      <c r="N308" s="225"/>
      <c r="O308" s="225"/>
      <c r="P308" s="225"/>
      <c r="Q308" s="225"/>
      <c r="R308" s="225"/>
      <c r="S308" s="225"/>
      <c r="T308" s="226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20" t="s">
        <v>148</v>
      </c>
      <c r="AU308" s="220" t="s">
        <v>157</v>
      </c>
      <c r="AV308" s="15" t="s">
        <v>144</v>
      </c>
      <c r="AW308" s="15" t="s">
        <v>32</v>
      </c>
      <c r="AX308" s="15" t="s">
        <v>86</v>
      </c>
      <c r="AY308" s="220" t="s">
        <v>136</v>
      </c>
    </row>
    <row r="309" spans="1:65" s="2" customFormat="1" ht="16.5" customHeight="1">
      <c r="A309" s="37"/>
      <c r="B309" s="187"/>
      <c r="C309" s="188" t="s">
        <v>326</v>
      </c>
      <c r="D309" s="188" t="s">
        <v>139</v>
      </c>
      <c r="E309" s="189" t="s">
        <v>287</v>
      </c>
      <c r="F309" s="190" t="s">
        <v>288</v>
      </c>
      <c r="G309" s="191" t="s">
        <v>142</v>
      </c>
      <c r="H309" s="192">
        <v>699.4</v>
      </c>
      <c r="I309" s="193"/>
      <c r="J309" s="192">
        <f>ROUND(I309*H309,2)</f>
        <v>0</v>
      </c>
      <c r="K309" s="190" t="s">
        <v>143</v>
      </c>
      <c r="L309" s="38"/>
      <c r="M309" s="194" t="s">
        <v>1</v>
      </c>
      <c r="N309" s="195" t="s">
        <v>43</v>
      </c>
      <c r="O309" s="76"/>
      <c r="P309" s="196">
        <f>O309*H309</f>
        <v>0</v>
      </c>
      <c r="Q309" s="196">
        <v>0.575</v>
      </c>
      <c r="R309" s="196">
        <f>Q309*H309</f>
        <v>402.155</v>
      </c>
      <c r="S309" s="196">
        <v>0</v>
      </c>
      <c r="T309" s="197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8" t="s">
        <v>144</v>
      </c>
      <c r="AT309" s="198" t="s">
        <v>139</v>
      </c>
      <c r="AU309" s="198" t="s">
        <v>157</v>
      </c>
      <c r="AY309" s="18" t="s">
        <v>136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18" t="s">
        <v>86</v>
      </c>
      <c r="BK309" s="199">
        <f>ROUND(I309*H309,2)</f>
        <v>0</v>
      </c>
      <c r="BL309" s="18" t="s">
        <v>144</v>
      </c>
      <c r="BM309" s="198" t="s">
        <v>624</v>
      </c>
    </row>
    <row r="310" spans="1:47" s="2" customFormat="1" ht="12">
      <c r="A310" s="37"/>
      <c r="B310" s="38"/>
      <c r="C310" s="37"/>
      <c r="D310" s="200" t="s">
        <v>146</v>
      </c>
      <c r="E310" s="37"/>
      <c r="F310" s="201" t="s">
        <v>290</v>
      </c>
      <c r="G310" s="37"/>
      <c r="H310" s="37"/>
      <c r="I310" s="123"/>
      <c r="J310" s="37"/>
      <c r="K310" s="37"/>
      <c r="L310" s="38"/>
      <c r="M310" s="202"/>
      <c r="N310" s="203"/>
      <c r="O310" s="76"/>
      <c r="P310" s="76"/>
      <c r="Q310" s="76"/>
      <c r="R310" s="76"/>
      <c r="S310" s="76"/>
      <c r="T310" s="7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8" t="s">
        <v>146</v>
      </c>
      <c r="AU310" s="18" t="s">
        <v>157</v>
      </c>
    </row>
    <row r="311" spans="1:51" s="13" customFormat="1" ht="12">
      <c r="A311" s="13"/>
      <c r="B311" s="204"/>
      <c r="C311" s="13"/>
      <c r="D311" s="200" t="s">
        <v>148</v>
      </c>
      <c r="E311" s="205" t="s">
        <v>1</v>
      </c>
      <c r="F311" s="206" t="s">
        <v>556</v>
      </c>
      <c r="G311" s="13"/>
      <c r="H311" s="205" t="s">
        <v>1</v>
      </c>
      <c r="I311" s="207"/>
      <c r="J311" s="13"/>
      <c r="K311" s="13"/>
      <c r="L311" s="204"/>
      <c r="M311" s="208"/>
      <c r="N311" s="209"/>
      <c r="O311" s="209"/>
      <c r="P311" s="209"/>
      <c r="Q311" s="209"/>
      <c r="R311" s="209"/>
      <c r="S311" s="209"/>
      <c r="T311" s="21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05" t="s">
        <v>148</v>
      </c>
      <c r="AU311" s="205" t="s">
        <v>157</v>
      </c>
      <c r="AV311" s="13" t="s">
        <v>86</v>
      </c>
      <c r="AW311" s="13" t="s">
        <v>32</v>
      </c>
      <c r="AX311" s="13" t="s">
        <v>78</v>
      </c>
      <c r="AY311" s="205" t="s">
        <v>136</v>
      </c>
    </row>
    <row r="312" spans="1:51" s="13" customFormat="1" ht="12">
      <c r="A312" s="13"/>
      <c r="B312" s="204"/>
      <c r="C312" s="13"/>
      <c r="D312" s="200" t="s">
        <v>148</v>
      </c>
      <c r="E312" s="205" t="s">
        <v>1</v>
      </c>
      <c r="F312" s="206" t="s">
        <v>557</v>
      </c>
      <c r="G312" s="13"/>
      <c r="H312" s="205" t="s">
        <v>1</v>
      </c>
      <c r="I312" s="207"/>
      <c r="J312" s="13"/>
      <c r="K312" s="13"/>
      <c r="L312" s="204"/>
      <c r="M312" s="208"/>
      <c r="N312" s="209"/>
      <c r="O312" s="209"/>
      <c r="P312" s="209"/>
      <c r="Q312" s="209"/>
      <c r="R312" s="209"/>
      <c r="S312" s="209"/>
      <c r="T312" s="21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05" t="s">
        <v>148</v>
      </c>
      <c r="AU312" s="205" t="s">
        <v>157</v>
      </c>
      <c r="AV312" s="13" t="s">
        <v>86</v>
      </c>
      <c r="AW312" s="13" t="s">
        <v>32</v>
      </c>
      <c r="AX312" s="13" t="s">
        <v>78</v>
      </c>
      <c r="AY312" s="205" t="s">
        <v>136</v>
      </c>
    </row>
    <row r="313" spans="1:51" s="14" customFormat="1" ht="12">
      <c r="A313" s="14"/>
      <c r="B313" s="211"/>
      <c r="C313" s="14"/>
      <c r="D313" s="200" t="s">
        <v>148</v>
      </c>
      <c r="E313" s="212" t="s">
        <v>1</v>
      </c>
      <c r="F313" s="213" t="s">
        <v>625</v>
      </c>
      <c r="G313" s="14"/>
      <c r="H313" s="214">
        <v>699.4</v>
      </c>
      <c r="I313" s="215"/>
      <c r="J313" s="14"/>
      <c r="K313" s="14"/>
      <c r="L313" s="211"/>
      <c r="M313" s="216"/>
      <c r="N313" s="217"/>
      <c r="O313" s="217"/>
      <c r="P313" s="217"/>
      <c r="Q313" s="217"/>
      <c r="R313" s="217"/>
      <c r="S313" s="217"/>
      <c r="T313" s="21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12" t="s">
        <v>148</v>
      </c>
      <c r="AU313" s="212" t="s">
        <v>157</v>
      </c>
      <c r="AV313" s="14" t="s">
        <v>88</v>
      </c>
      <c r="AW313" s="14" t="s">
        <v>32</v>
      </c>
      <c r="AX313" s="14" t="s">
        <v>78</v>
      </c>
      <c r="AY313" s="212" t="s">
        <v>136</v>
      </c>
    </row>
    <row r="314" spans="1:51" s="15" customFormat="1" ht="12">
      <c r="A314" s="15"/>
      <c r="B314" s="219"/>
      <c r="C314" s="15"/>
      <c r="D314" s="200" t="s">
        <v>148</v>
      </c>
      <c r="E314" s="220" t="s">
        <v>1</v>
      </c>
      <c r="F314" s="221" t="s">
        <v>151</v>
      </c>
      <c r="G314" s="15"/>
      <c r="H314" s="222">
        <v>699.4</v>
      </c>
      <c r="I314" s="223"/>
      <c r="J314" s="15"/>
      <c r="K314" s="15"/>
      <c r="L314" s="219"/>
      <c r="M314" s="224"/>
      <c r="N314" s="225"/>
      <c r="O314" s="225"/>
      <c r="P314" s="225"/>
      <c r="Q314" s="225"/>
      <c r="R314" s="225"/>
      <c r="S314" s="225"/>
      <c r="T314" s="226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20" t="s">
        <v>148</v>
      </c>
      <c r="AU314" s="220" t="s">
        <v>157</v>
      </c>
      <c r="AV314" s="15" t="s">
        <v>144</v>
      </c>
      <c r="AW314" s="15" t="s">
        <v>32</v>
      </c>
      <c r="AX314" s="15" t="s">
        <v>86</v>
      </c>
      <c r="AY314" s="220" t="s">
        <v>136</v>
      </c>
    </row>
    <row r="315" spans="1:65" s="2" customFormat="1" ht="21.75" customHeight="1">
      <c r="A315" s="37"/>
      <c r="B315" s="187"/>
      <c r="C315" s="188" t="s">
        <v>343</v>
      </c>
      <c r="D315" s="188" t="s">
        <v>139</v>
      </c>
      <c r="E315" s="189" t="s">
        <v>626</v>
      </c>
      <c r="F315" s="190" t="s">
        <v>627</v>
      </c>
      <c r="G315" s="191" t="s">
        <v>142</v>
      </c>
      <c r="H315" s="192">
        <v>232.97</v>
      </c>
      <c r="I315" s="193"/>
      <c r="J315" s="192">
        <f>ROUND(I315*H315,2)</f>
        <v>0</v>
      </c>
      <c r="K315" s="190" t="s">
        <v>143</v>
      </c>
      <c r="L315" s="38"/>
      <c r="M315" s="194" t="s">
        <v>1</v>
      </c>
      <c r="N315" s="195" t="s">
        <v>43</v>
      </c>
      <c r="O315" s="76"/>
      <c r="P315" s="196">
        <f>O315*H315</f>
        <v>0</v>
      </c>
      <c r="Q315" s="196">
        <v>0.371904</v>
      </c>
      <c r="R315" s="196">
        <f>Q315*H315</f>
        <v>86.64247488000001</v>
      </c>
      <c r="S315" s="196">
        <v>0</v>
      </c>
      <c r="T315" s="197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98" t="s">
        <v>144</v>
      </c>
      <c r="AT315" s="198" t="s">
        <v>139</v>
      </c>
      <c r="AU315" s="198" t="s">
        <v>157</v>
      </c>
      <c r="AY315" s="18" t="s">
        <v>136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8" t="s">
        <v>86</v>
      </c>
      <c r="BK315" s="199">
        <f>ROUND(I315*H315,2)</f>
        <v>0</v>
      </c>
      <c r="BL315" s="18" t="s">
        <v>144</v>
      </c>
      <c r="BM315" s="198" t="s">
        <v>628</v>
      </c>
    </row>
    <row r="316" spans="1:47" s="2" customFormat="1" ht="12">
      <c r="A316" s="37"/>
      <c r="B316" s="38"/>
      <c r="C316" s="37"/>
      <c r="D316" s="200" t="s">
        <v>146</v>
      </c>
      <c r="E316" s="37"/>
      <c r="F316" s="201" t="s">
        <v>629</v>
      </c>
      <c r="G316" s="37"/>
      <c r="H316" s="37"/>
      <c r="I316" s="123"/>
      <c r="J316" s="37"/>
      <c r="K316" s="37"/>
      <c r="L316" s="38"/>
      <c r="M316" s="202"/>
      <c r="N316" s="203"/>
      <c r="O316" s="76"/>
      <c r="P316" s="76"/>
      <c r="Q316" s="76"/>
      <c r="R316" s="76"/>
      <c r="S316" s="76"/>
      <c r="T316" s="7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8" t="s">
        <v>146</v>
      </c>
      <c r="AU316" s="18" t="s">
        <v>157</v>
      </c>
    </row>
    <row r="317" spans="1:51" s="13" customFormat="1" ht="12">
      <c r="A317" s="13"/>
      <c r="B317" s="204"/>
      <c r="C317" s="13"/>
      <c r="D317" s="200" t="s">
        <v>148</v>
      </c>
      <c r="E317" s="205" t="s">
        <v>1</v>
      </c>
      <c r="F317" s="206" t="s">
        <v>630</v>
      </c>
      <c r="G317" s="13"/>
      <c r="H317" s="205" t="s">
        <v>1</v>
      </c>
      <c r="I317" s="207"/>
      <c r="J317" s="13"/>
      <c r="K317" s="13"/>
      <c r="L317" s="204"/>
      <c r="M317" s="208"/>
      <c r="N317" s="209"/>
      <c r="O317" s="209"/>
      <c r="P317" s="209"/>
      <c r="Q317" s="209"/>
      <c r="R317" s="209"/>
      <c r="S317" s="209"/>
      <c r="T317" s="21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05" t="s">
        <v>148</v>
      </c>
      <c r="AU317" s="205" t="s">
        <v>157</v>
      </c>
      <c r="AV317" s="13" t="s">
        <v>86</v>
      </c>
      <c r="AW317" s="13" t="s">
        <v>32</v>
      </c>
      <c r="AX317" s="13" t="s">
        <v>78</v>
      </c>
      <c r="AY317" s="205" t="s">
        <v>136</v>
      </c>
    </row>
    <row r="318" spans="1:51" s="14" customFormat="1" ht="12">
      <c r="A318" s="14"/>
      <c r="B318" s="211"/>
      <c r="C318" s="14"/>
      <c r="D318" s="200" t="s">
        <v>148</v>
      </c>
      <c r="E318" s="212" t="s">
        <v>1</v>
      </c>
      <c r="F318" s="213" t="s">
        <v>621</v>
      </c>
      <c r="G318" s="14"/>
      <c r="H318" s="214">
        <v>232.97</v>
      </c>
      <c r="I318" s="215"/>
      <c r="J318" s="14"/>
      <c r="K318" s="14"/>
      <c r="L318" s="211"/>
      <c r="M318" s="216"/>
      <c r="N318" s="217"/>
      <c r="O318" s="217"/>
      <c r="P318" s="217"/>
      <c r="Q318" s="217"/>
      <c r="R318" s="217"/>
      <c r="S318" s="217"/>
      <c r="T318" s="218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12" t="s">
        <v>148</v>
      </c>
      <c r="AU318" s="212" t="s">
        <v>157</v>
      </c>
      <c r="AV318" s="14" t="s">
        <v>88</v>
      </c>
      <c r="AW318" s="14" t="s">
        <v>32</v>
      </c>
      <c r="AX318" s="14" t="s">
        <v>78</v>
      </c>
      <c r="AY318" s="212" t="s">
        <v>136</v>
      </c>
    </row>
    <row r="319" spans="1:51" s="15" customFormat="1" ht="12">
      <c r="A319" s="15"/>
      <c r="B319" s="219"/>
      <c r="C319" s="15"/>
      <c r="D319" s="200" t="s">
        <v>148</v>
      </c>
      <c r="E319" s="220" t="s">
        <v>1</v>
      </c>
      <c r="F319" s="221" t="s">
        <v>151</v>
      </c>
      <c r="G319" s="15"/>
      <c r="H319" s="222">
        <v>232.97</v>
      </c>
      <c r="I319" s="223"/>
      <c r="J319" s="15"/>
      <c r="K319" s="15"/>
      <c r="L319" s="219"/>
      <c r="M319" s="224"/>
      <c r="N319" s="225"/>
      <c r="O319" s="225"/>
      <c r="P319" s="225"/>
      <c r="Q319" s="225"/>
      <c r="R319" s="225"/>
      <c r="S319" s="225"/>
      <c r="T319" s="22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20" t="s">
        <v>148</v>
      </c>
      <c r="AU319" s="220" t="s">
        <v>157</v>
      </c>
      <c r="AV319" s="15" t="s">
        <v>144</v>
      </c>
      <c r="AW319" s="15" t="s">
        <v>32</v>
      </c>
      <c r="AX319" s="15" t="s">
        <v>86</v>
      </c>
      <c r="AY319" s="220" t="s">
        <v>136</v>
      </c>
    </row>
    <row r="320" spans="1:65" s="2" customFormat="1" ht="21.75" customHeight="1">
      <c r="A320" s="37"/>
      <c r="B320" s="187"/>
      <c r="C320" s="188" t="s">
        <v>346</v>
      </c>
      <c r="D320" s="188" t="s">
        <v>139</v>
      </c>
      <c r="E320" s="189" t="s">
        <v>293</v>
      </c>
      <c r="F320" s="190" t="s">
        <v>294</v>
      </c>
      <c r="G320" s="191" t="s">
        <v>142</v>
      </c>
      <c r="H320" s="192">
        <v>243.22</v>
      </c>
      <c r="I320" s="193"/>
      <c r="J320" s="192">
        <f>ROUND(I320*H320,2)</f>
        <v>0</v>
      </c>
      <c r="K320" s="190" t="s">
        <v>143</v>
      </c>
      <c r="L320" s="38"/>
      <c r="M320" s="194" t="s">
        <v>1</v>
      </c>
      <c r="N320" s="195" t="s">
        <v>43</v>
      </c>
      <c r="O320" s="76"/>
      <c r="P320" s="196">
        <f>O320*H320</f>
        <v>0</v>
      </c>
      <c r="Q320" s="196">
        <v>0.18463</v>
      </c>
      <c r="R320" s="196">
        <f>Q320*H320</f>
        <v>44.9057086</v>
      </c>
      <c r="S320" s="196">
        <v>0</v>
      </c>
      <c r="T320" s="197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98" t="s">
        <v>144</v>
      </c>
      <c r="AT320" s="198" t="s">
        <v>139</v>
      </c>
      <c r="AU320" s="198" t="s">
        <v>157</v>
      </c>
      <c r="AY320" s="18" t="s">
        <v>136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8" t="s">
        <v>86</v>
      </c>
      <c r="BK320" s="199">
        <f>ROUND(I320*H320,2)</f>
        <v>0</v>
      </c>
      <c r="BL320" s="18" t="s">
        <v>144</v>
      </c>
      <c r="BM320" s="198" t="s">
        <v>631</v>
      </c>
    </row>
    <row r="321" spans="1:47" s="2" customFormat="1" ht="12">
      <c r="A321" s="37"/>
      <c r="B321" s="38"/>
      <c r="C321" s="37"/>
      <c r="D321" s="200" t="s">
        <v>146</v>
      </c>
      <c r="E321" s="37"/>
      <c r="F321" s="201" t="s">
        <v>296</v>
      </c>
      <c r="G321" s="37"/>
      <c r="H321" s="37"/>
      <c r="I321" s="123"/>
      <c r="J321" s="37"/>
      <c r="K321" s="37"/>
      <c r="L321" s="38"/>
      <c r="M321" s="202"/>
      <c r="N321" s="203"/>
      <c r="O321" s="76"/>
      <c r="P321" s="76"/>
      <c r="Q321" s="76"/>
      <c r="R321" s="76"/>
      <c r="S321" s="76"/>
      <c r="T321" s="7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8" t="s">
        <v>146</v>
      </c>
      <c r="AU321" s="18" t="s">
        <v>157</v>
      </c>
    </row>
    <row r="322" spans="1:51" s="13" customFormat="1" ht="12">
      <c r="A322" s="13"/>
      <c r="B322" s="204"/>
      <c r="C322" s="13"/>
      <c r="D322" s="200" t="s">
        <v>148</v>
      </c>
      <c r="E322" s="205" t="s">
        <v>1</v>
      </c>
      <c r="F322" s="206" t="s">
        <v>297</v>
      </c>
      <c r="G322" s="13"/>
      <c r="H322" s="205" t="s">
        <v>1</v>
      </c>
      <c r="I322" s="207"/>
      <c r="J322" s="13"/>
      <c r="K322" s="13"/>
      <c r="L322" s="204"/>
      <c r="M322" s="208"/>
      <c r="N322" s="209"/>
      <c r="O322" s="209"/>
      <c r="P322" s="209"/>
      <c r="Q322" s="209"/>
      <c r="R322" s="209"/>
      <c r="S322" s="209"/>
      <c r="T322" s="21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05" t="s">
        <v>148</v>
      </c>
      <c r="AU322" s="205" t="s">
        <v>157</v>
      </c>
      <c r="AV322" s="13" t="s">
        <v>86</v>
      </c>
      <c r="AW322" s="13" t="s">
        <v>32</v>
      </c>
      <c r="AX322" s="13" t="s">
        <v>78</v>
      </c>
      <c r="AY322" s="205" t="s">
        <v>136</v>
      </c>
    </row>
    <row r="323" spans="1:51" s="13" customFormat="1" ht="12">
      <c r="A323" s="13"/>
      <c r="B323" s="204"/>
      <c r="C323" s="13"/>
      <c r="D323" s="200" t="s">
        <v>148</v>
      </c>
      <c r="E323" s="205" t="s">
        <v>1</v>
      </c>
      <c r="F323" s="206" t="s">
        <v>534</v>
      </c>
      <c r="G323" s="13"/>
      <c r="H323" s="205" t="s">
        <v>1</v>
      </c>
      <c r="I323" s="207"/>
      <c r="J323" s="13"/>
      <c r="K323" s="13"/>
      <c r="L323" s="204"/>
      <c r="M323" s="208"/>
      <c r="N323" s="209"/>
      <c r="O323" s="209"/>
      <c r="P323" s="209"/>
      <c r="Q323" s="209"/>
      <c r="R323" s="209"/>
      <c r="S323" s="209"/>
      <c r="T323" s="21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05" t="s">
        <v>148</v>
      </c>
      <c r="AU323" s="205" t="s">
        <v>157</v>
      </c>
      <c r="AV323" s="13" t="s">
        <v>86</v>
      </c>
      <c r="AW323" s="13" t="s">
        <v>32</v>
      </c>
      <c r="AX323" s="13" t="s">
        <v>78</v>
      </c>
      <c r="AY323" s="205" t="s">
        <v>136</v>
      </c>
    </row>
    <row r="324" spans="1:51" s="14" customFormat="1" ht="12">
      <c r="A324" s="14"/>
      <c r="B324" s="211"/>
      <c r="C324" s="14"/>
      <c r="D324" s="200" t="s">
        <v>148</v>
      </c>
      <c r="E324" s="212" t="s">
        <v>1</v>
      </c>
      <c r="F324" s="213" t="s">
        <v>632</v>
      </c>
      <c r="G324" s="14"/>
      <c r="H324" s="214">
        <v>243.22</v>
      </c>
      <c r="I324" s="215"/>
      <c r="J324" s="14"/>
      <c r="K324" s="14"/>
      <c r="L324" s="211"/>
      <c r="M324" s="216"/>
      <c r="N324" s="217"/>
      <c r="O324" s="217"/>
      <c r="P324" s="217"/>
      <c r="Q324" s="217"/>
      <c r="R324" s="217"/>
      <c r="S324" s="217"/>
      <c r="T324" s="21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12" t="s">
        <v>148</v>
      </c>
      <c r="AU324" s="212" t="s">
        <v>157</v>
      </c>
      <c r="AV324" s="14" t="s">
        <v>88</v>
      </c>
      <c r="AW324" s="14" t="s">
        <v>32</v>
      </c>
      <c r="AX324" s="14" t="s">
        <v>78</v>
      </c>
      <c r="AY324" s="212" t="s">
        <v>136</v>
      </c>
    </row>
    <row r="325" spans="1:51" s="15" customFormat="1" ht="12">
      <c r="A325" s="15"/>
      <c r="B325" s="219"/>
      <c r="C325" s="15"/>
      <c r="D325" s="200" t="s">
        <v>148</v>
      </c>
      <c r="E325" s="220" t="s">
        <v>1</v>
      </c>
      <c r="F325" s="221" t="s">
        <v>151</v>
      </c>
      <c r="G325" s="15"/>
      <c r="H325" s="222">
        <v>243.22</v>
      </c>
      <c r="I325" s="223"/>
      <c r="J325" s="15"/>
      <c r="K325" s="15"/>
      <c r="L325" s="219"/>
      <c r="M325" s="224"/>
      <c r="N325" s="225"/>
      <c r="O325" s="225"/>
      <c r="P325" s="225"/>
      <c r="Q325" s="225"/>
      <c r="R325" s="225"/>
      <c r="S325" s="225"/>
      <c r="T325" s="226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20" t="s">
        <v>148</v>
      </c>
      <c r="AU325" s="220" t="s">
        <v>157</v>
      </c>
      <c r="AV325" s="15" t="s">
        <v>144</v>
      </c>
      <c r="AW325" s="15" t="s">
        <v>32</v>
      </c>
      <c r="AX325" s="15" t="s">
        <v>86</v>
      </c>
      <c r="AY325" s="220" t="s">
        <v>136</v>
      </c>
    </row>
    <row r="326" spans="1:65" s="2" customFormat="1" ht="21.75" customHeight="1">
      <c r="A326" s="37"/>
      <c r="B326" s="187"/>
      <c r="C326" s="188" t="s">
        <v>350</v>
      </c>
      <c r="D326" s="188" t="s">
        <v>139</v>
      </c>
      <c r="E326" s="189" t="s">
        <v>299</v>
      </c>
      <c r="F326" s="190" t="s">
        <v>300</v>
      </c>
      <c r="G326" s="191" t="s">
        <v>142</v>
      </c>
      <c r="H326" s="192">
        <v>243.22</v>
      </c>
      <c r="I326" s="193"/>
      <c r="J326" s="192">
        <f>ROUND(I326*H326,2)</f>
        <v>0</v>
      </c>
      <c r="K326" s="190" t="s">
        <v>143</v>
      </c>
      <c r="L326" s="38"/>
      <c r="M326" s="194" t="s">
        <v>1</v>
      </c>
      <c r="N326" s="195" t="s">
        <v>43</v>
      </c>
      <c r="O326" s="76"/>
      <c r="P326" s="196">
        <f>O326*H326</f>
        <v>0</v>
      </c>
      <c r="Q326" s="196">
        <v>0.12966</v>
      </c>
      <c r="R326" s="196">
        <f>Q326*H326</f>
        <v>31.5359052</v>
      </c>
      <c r="S326" s="196">
        <v>0</v>
      </c>
      <c r="T326" s="197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98" t="s">
        <v>144</v>
      </c>
      <c r="AT326" s="198" t="s">
        <v>139</v>
      </c>
      <c r="AU326" s="198" t="s">
        <v>157</v>
      </c>
      <c r="AY326" s="18" t="s">
        <v>136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8" t="s">
        <v>86</v>
      </c>
      <c r="BK326" s="199">
        <f>ROUND(I326*H326,2)</f>
        <v>0</v>
      </c>
      <c r="BL326" s="18" t="s">
        <v>144</v>
      </c>
      <c r="BM326" s="198" t="s">
        <v>633</v>
      </c>
    </row>
    <row r="327" spans="1:47" s="2" customFormat="1" ht="12">
      <c r="A327" s="37"/>
      <c r="B327" s="38"/>
      <c r="C327" s="37"/>
      <c r="D327" s="200" t="s">
        <v>146</v>
      </c>
      <c r="E327" s="37"/>
      <c r="F327" s="201" t="s">
        <v>302</v>
      </c>
      <c r="G327" s="37"/>
      <c r="H327" s="37"/>
      <c r="I327" s="123"/>
      <c r="J327" s="37"/>
      <c r="K327" s="37"/>
      <c r="L327" s="38"/>
      <c r="M327" s="202"/>
      <c r="N327" s="203"/>
      <c r="O327" s="76"/>
      <c r="P327" s="76"/>
      <c r="Q327" s="76"/>
      <c r="R327" s="76"/>
      <c r="S327" s="76"/>
      <c r="T327" s="7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T327" s="18" t="s">
        <v>146</v>
      </c>
      <c r="AU327" s="18" t="s">
        <v>157</v>
      </c>
    </row>
    <row r="328" spans="1:51" s="13" customFormat="1" ht="12">
      <c r="A328" s="13"/>
      <c r="B328" s="204"/>
      <c r="C328" s="13"/>
      <c r="D328" s="200" t="s">
        <v>148</v>
      </c>
      <c r="E328" s="205" t="s">
        <v>1</v>
      </c>
      <c r="F328" s="206" t="s">
        <v>303</v>
      </c>
      <c r="G328" s="13"/>
      <c r="H328" s="205" t="s">
        <v>1</v>
      </c>
      <c r="I328" s="207"/>
      <c r="J328" s="13"/>
      <c r="K328" s="13"/>
      <c r="L328" s="204"/>
      <c r="M328" s="208"/>
      <c r="N328" s="209"/>
      <c r="O328" s="209"/>
      <c r="P328" s="209"/>
      <c r="Q328" s="209"/>
      <c r="R328" s="209"/>
      <c r="S328" s="209"/>
      <c r="T328" s="21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05" t="s">
        <v>148</v>
      </c>
      <c r="AU328" s="205" t="s">
        <v>157</v>
      </c>
      <c r="AV328" s="13" t="s">
        <v>86</v>
      </c>
      <c r="AW328" s="13" t="s">
        <v>32</v>
      </c>
      <c r="AX328" s="13" t="s">
        <v>78</v>
      </c>
      <c r="AY328" s="205" t="s">
        <v>136</v>
      </c>
    </row>
    <row r="329" spans="1:51" s="13" customFormat="1" ht="12">
      <c r="A329" s="13"/>
      <c r="B329" s="204"/>
      <c r="C329" s="13"/>
      <c r="D329" s="200" t="s">
        <v>148</v>
      </c>
      <c r="E329" s="205" t="s">
        <v>1</v>
      </c>
      <c r="F329" s="206" t="s">
        <v>534</v>
      </c>
      <c r="G329" s="13"/>
      <c r="H329" s="205" t="s">
        <v>1</v>
      </c>
      <c r="I329" s="207"/>
      <c r="J329" s="13"/>
      <c r="K329" s="13"/>
      <c r="L329" s="204"/>
      <c r="M329" s="208"/>
      <c r="N329" s="209"/>
      <c r="O329" s="209"/>
      <c r="P329" s="209"/>
      <c r="Q329" s="209"/>
      <c r="R329" s="209"/>
      <c r="S329" s="209"/>
      <c r="T329" s="21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05" t="s">
        <v>148</v>
      </c>
      <c r="AU329" s="205" t="s">
        <v>157</v>
      </c>
      <c r="AV329" s="13" t="s">
        <v>86</v>
      </c>
      <c r="AW329" s="13" t="s">
        <v>32</v>
      </c>
      <c r="AX329" s="13" t="s">
        <v>78</v>
      </c>
      <c r="AY329" s="205" t="s">
        <v>136</v>
      </c>
    </row>
    <row r="330" spans="1:51" s="14" customFormat="1" ht="12">
      <c r="A330" s="14"/>
      <c r="B330" s="211"/>
      <c r="C330" s="14"/>
      <c r="D330" s="200" t="s">
        <v>148</v>
      </c>
      <c r="E330" s="212" t="s">
        <v>1</v>
      </c>
      <c r="F330" s="213" t="s">
        <v>632</v>
      </c>
      <c r="G330" s="14"/>
      <c r="H330" s="214">
        <v>243.22</v>
      </c>
      <c r="I330" s="215"/>
      <c r="J330" s="14"/>
      <c r="K330" s="14"/>
      <c r="L330" s="211"/>
      <c r="M330" s="216"/>
      <c r="N330" s="217"/>
      <c r="O330" s="217"/>
      <c r="P330" s="217"/>
      <c r="Q330" s="217"/>
      <c r="R330" s="217"/>
      <c r="S330" s="217"/>
      <c r="T330" s="21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12" t="s">
        <v>148</v>
      </c>
      <c r="AU330" s="212" t="s">
        <v>157</v>
      </c>
      <c r="AV330" s="14" t="s">
        <v>88</v>
      </c>
      <c r="AW330" s="14" t="s">
        <v>32</v>
      </c>
      <c r="AX330" s="14" t="s">
        <v>78</v>
      </c>
      <c r="AY330" s="212" t="s">
        <v>136</v>
      </c>
    </row>
    <row r="331" spans="1:51" s="15" customFormat="1" ht="12">
      <c r="A331" s="15"/>
      <c r="B331" s="219"/>
      <c r="C331" s="15"/>
      <c r="D331" s="200" t="s">
        <v>148</v>
      </c>
      <c r="E331" s="220" t="s">
        <v>1</v>
      </c>
      <c r="F331" s="221" t="s">
        <v>151</v>
      </c>
      <c r="G331" s="15"/>
      <c r="H331" s="222">
        <v>243.22</v>
      </c>
      <c r="I331" s="223"/>
      <c r="J331" s="15"/>
      <c r="K331" s="15"/>
      <c r="L331" s="219"/>
      <c r="M331" s="224"/>
      <c r="N331" s="225"/>
      <c r="O331" s="225"/>
      <c r="P331" s="225"/>
      <c r="Q331" s="225"/>
      <c r="R331" s="225"/>
      <c r="S331" s="225"/>
      <c r="T331" s="226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20" t="s">
        <v>148</v>
      </c>
      <c r="AU331" s="220" t="s">
        <v>157</v>
      </c>
      <c r="AV331" s="15" t="s">
        <v>144</v>
      </c>
      <c r="AW331" s="15" t="s">
        <v>32</v>
      </c>
      <c r="AX331" s="15" t="s">
        <v>86</v>
      </c>
      <c r="AY331" s="220" t="s">
        <v>136</v>
      </c>
    </row>
    <row r="332" spans="1:65" s="2" customFormat="1" ht="21.75" customHeight="1">
      <c r="A332" s="37"/>
      <c r="B332" s="187"/>
      <c r="C332" s="188" t="s">
        <v>353</v>
      </c>
      <c r="D332" s="188" t="s">
        <v>139</v>
      </c>
      <c r="E332" s="189" t="s">
        <v>306</v>
      </c>
      <c r="F332" s="190" t="s">
        <v>307</v>
      </c>
      <c r="G332" s="191" t="s">
        <v>160</v>
      </c>
      <c r="H332" s="192">
        <v>28.7</v>
      </c>
      <c r="I332" s="193"/>
      <c r="J332" s="192">
        <f>ROUND(I332*H332,2)</f>
        <v>0</v>
      </c>
      <c r="K332" s="190" t="s">
        <v>143</v>
      </c>
      <c r="L332" s="38"/>
      <c r="M332" s="194" t="s">
        <v>1</v>
      </c>
      <c r="N332" s="195" t="s">
        <v>43</v>
      </c>
      <c r="O332" s="76"/>
      <c r="P332" s="196">
        <f>O332*H332</f>
        <v>0</v>
      </c>
      <c r="Q332" s="196">
        <v>0.000605063</v>
      </c>
      <c r="R332" s="196">
        <f>Q332*H332</f>
        <v>0.017365308099999997</v>
      </c>
      <c r="S332" s="196">
        <v>0</v>
      </c>
      <c r="T332" s="197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98" t="s">
        <v>144</v>
      </c>
      <c r="AT332" s="198" t="s">
        <v>139</v>
      </c>
      <c r="AU332" s="198" t="s">
        <v>157</v>
      </c>
      <c r="AY332" s="18" t="s">
        <v>136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18" t="s">
        <v>86</v>
      </c>
      <c r="BK332" s="199">
        <f>ROUND(I332*H332,2)</f>
        <v>0</v>
      </c>
      <c r="BL332" s="18" t="s">
        <v>144</v>
      </c>
      <c r="BM332" s="198" t="s">
        <v>634</v>
      </c>
    </row>
    <row r="333" spans="1:47" s="2" customFormat="1" ht="12">
      <c r="A333" s="37"/>
      <c r="B333" s="38"/>
      <c r="C333" s="37"/>
      <c r="D333" s="200" t="s">
        <v>146</v>
      </c>
      <c r="E333" s="37"/>
      <c r="F333" s="201" t="s">
        <v>309</v>
      </c>
      <c r="G333" s="37"/>
      <c r="H333" s="37"/>
      <c r="I333" s="123"/>
      <c r="J333" s="37"/>
      <c r="K333" s="37"/>
      <c r="L333" s="38"/>
      <c r="M333" s="202"/>
      <c r="N333" s="203"/>
      <c r="O333" s="76"/>
      <c r="P333" s="76"/>
      <c r="Q333" s="76"/>
      <c r="R333" s="76"/>
      <c r="S333" s="76"/>
      <c r="T333" s="7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8" t="s">
        <v>146</v>
      </c>
      <c r="AU333" s="18" t="s">
        <v>157</v>
      </c>
    </row>
    <row r="334" spans="1:51" s="13" customFormat="1" ht="12">
      <c r="A334" s="13"/>
      <c r="B334" s="204"/>
      <c r="C334" s="13"/>
      <c r="D334" s="200" t="s">
        <v>148</v>
      </c>
      <c r="E334" s="205" t="s">
        <v>1</v>
      </c>
      <c r="F334" s="206" t="s">
        <v>307</v>
      </c>
      <c r="G334" s="13"/>
      <c r="H334" s="205" t="s">
        <v>1</v>
      </c>
      <c r="I334" s="207"/>
      <c r="J334" s="13"/>
      <c r="K334" s="13"/>
      <c r="L334" s="204"/>
      <c r="M334" s="208"/>
      <c r="N334" s="209"/>
      <c r="O334" s="209"/>
      <c r="P334" s="209"/>
      <c r="Q334" s="209"/>
      <c r="R334" s="209"/>
      <c r="S334" s="209"/>
      <c r="T334" s="210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05" t="s">
        <v>148</v>
      </c>
      <c r="AU334" s="205" t="s">
        <v>157</v>
      </c>
      <c r="AV334" s="13" t="s">
        <v>86</v>
      </c>
      <c r="AW334" s="13" t="s">
        <v>32</v>
      </c>
      <c r="AX334" s="13" t="s">
        <v>78</v>
      </c>
      <c r="AY334" s="205" t="s">
        <v>136</v>
      </c>
    </row>
    <row r="335" spans="1:51" s="14" customFormat="1" ht="12">
      <c r="A335" s="14"/>
      <c r="B335" s="211"/>
      <c r="C335" s="14"/>
      <c r="D335" s="200" t="s">
        <v>148</v>
      </c>
      <c r="E335" s="212" t="s">
        <v>1</v>
      </c>
      <c r="F335" s="213" t="s">
        <v>635</v>
      </c>
      <c r="G335" s="14"/>
      <c r="H335" s="214">
        <v>28.7</v>
      </c>
      <c r="I335" s="215"/>
      <c r="J335" s="14"/>
      <c r="K335" s="14"/>
      <c r="L335" s="211"/>
      <c r="M335" s="216"/>
      <c r="N335" s="217"/>
      <c r="O335" s="217"/>
      <c r="P335" s="217"/>
      <c r="Q335" s="217"/>
      <c r="R335" s="217"/>
      <c r="S335" s="217"/>
      <c r="T335" s="21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12" t="s">
        <v>148</v>
      </c>
      <c r="AU335" s="212" t="s">
        <v>157</v>
      </c>
      <c r="AV335" s="14" t="s">
        <v>88</v>
      </c>
      <c r="AW335" s="14" t="s">
        <v>32</v>
      </c>
      <c r="AX335" s="14" t="s">
        <v>78</v>
      </c>
      <c r="AY335" s="212" t="s">
        <v>136</v>
      </c>
    </row>
    <row r="336" spans="1:51" s="15" customFormat="1" ht="12">
      <c r="A336" s="15"/>
      <c r="B336" s="219"/>
      <c r="C336" s="15"/>
      <c r="D336" s="200" t="s">
        <v>148</v>
      </c>
      <c r="E336" s="220" t="s">
        <v>1</v>
      </c>
      <c r="F336" s="221" t="s">
        <v>151</v>
      </c>
      <c r="G336" s="15"/>
      <c r="H336" s="222">
        <v>28.7</v>
      </c>
      <c r="I336" s="223"/>
      <c r="J336" s="15"/>
      <c r="K336" s="15"/>
      <c r="L336" s="219"/>
      <c r="M336" s="224"/>
      <c r="N336" s="225"/>
      <c r="O336" s="225"/>
      <c r="P336" s="225"/>
      <c r="Q336" s="225"/>
      <c r="R336" s="225"/>
      <c r="S336" s="225"/>
      <c r="T336" s="226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20" t="s">
        <v>148</v>
      </c>
      <c r="AU336" s="220" t="s">
        <v>157</v>
      </c>
      <c r="AV336" s="15" t="s">
        <v>144</v>
      </c>
      <c r="AW336" s="15" t="s">
        <v>32</v>
      </c>
      <c r="AX336" s="15" t="s">
        <v>86</v>
      </c>
      <c r="AY336" s="220" t="s">
        <v>136</v>
      </c>
    </row>
    <row r="337" spans="1:63" s="12" customFormat="1" ht="20.85" customHeight="1">
      <c r="A337" s="12"/>
      <c r="B337" s="174"/>
      <c r="C337" s="12"/>
      <c r="D337" s="175" t="s">
        <v>77</v>
      </c>
      <c r="E337" s="185" t="s">
        <v>312</v>
      </c>
      <c r="F337" s="185" t="s">
        <v>313</v>
      </c>
      <c r="G337" s="12"/>
      <c r="H337" s="12"/>
      <c r="I337" s="177"/>
      <c r="J337" s="186">
        <f>BK337</f>
        <v>0</v>
      </c>
      <c r="K337" s="12"/>
      <c r="L337" s="174"/>
      <c r="M337" s="179"/>
      <c r="N337" s="180"/>
      <c r="O337" s="180"/>
      <c r="P337" s="181">
        <f>SUM(P338:P439)</f>
        <v>0</v>
      </c>
      <c r="Q337" s="180"/>
      <c r="R337" s="181">
        <f>SUM(R338:R439)</f>
        <v>134.9566703864</v>
      </c>
      <c r="S337" s="180"/>
      <c r="T337" s="182">
        <f>SUM(T338:T439)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175" t="s">
        <v>86</v>
      </c>
      <c r="AT337" s="183" t="s">
        <v>77</v>
      </c>
      <c r="AU337" s="183" t="s">
        <v>88</v>
      </c>
      <c r="AY337" s="175" t="s">
        <v>136</v>
      </c>
      <c r="BK337" s="184">
        <f>SUM(BK338:BK439)</f>
        <v>0</v>
      </c>
    </row>
    <row r="338" spans="1:65" s="2" customFormat="1" ht="16.5" customHeight="1">
      <c r="A338" s="37"/>
      <c r="B338" s="187"/>
      <c r="C338" s="227" t="s">
        <v>358</v>
      </c>
      <c r="D338" s="227" t="s">
        <v>259</v>
      </c>
      <c r="E338" s="228" t="s">
        <v>636</v>
      </c>
      <c r="F338" s="229" t="s">
        <v>637</v>
      </c>
      <c r="G338" s="230" t="s">
        <v>142</v>
      </c>
      <c r="H338" s="231">
        <v>31.03</v>
      </c>
      <c r="I338" s="232"/>
      <c r="J338" s="231">
        <f>ROUND(I338*H338,2)</f>
        <v>0</v>
      </c>
      <c r="K338" s="229" t="s">
        <v>143</v>
      </c>
      <c r="L338" s="233"/>
      <c r="M338" s="234" t="s">
        <v>1</v>
      </c>
      <c r="N338" s="235" t="s">
        <v>43</v>
      </c>
      <c r="O338" s="76"/>
      <c r="P338" s="196">
        <f>O338*H338</f>
        <v>0</v>
      </c>
      <c r="Q338" s="196">
        <v>0.131</v>
      </c>
      <c r="R338" s="196">
        <f>Q338*H338</f>
        <v>4.06493</v>
      </c>
      <c r="S338" s="196">
        <v>0</v>
      </c>
      <c r="T338" s="197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98" t="s">
        <v>195</v>
      </c>
      <c r="AT338" s="198" t="s">
        <v>259</v>
      </c>
      <c r="AU338" s="198" t="s">
        <v>157</v>
      </c>
      <c r="AY338" s="18" t="s">
        <v>136</v>
      </c>
      <c r="BE338" s="199">
        <f>IF(N338="základní",J338,0)</f>
        <v>0</v>
      </c>
      <c r="BF338" s="199">
        <f>IF(N338="snížená",J338,0)</f>
        <v>0</v>
      </c>
      <c r="BG338" s="199">
        <f>IF(N338="zákl. přenesená",J338,0)</f>
        <v>0</v>
      </c>
      <c r="BH338" s="199">
        <f>IF(N338="sníž. přenesená",J338,0)</f>
        <v>0</v>
      </c>
      <c r="BI338" s="199">
        <f>IF(N338="nulová",J338,0)</f>
        <v>0</v>
      </c>
      <c r="BJ338" s="18" t="s">
        <v>86</v>
      </c>
      <c r="BK338" s="199">
        <f>ROUND(I338*H338,2)</f>
        <v>0</v>
      </c>
      <c r="BL338" s="18" t="s">
        <v>144</v>
      </c>
      <c r="BM338" s="198" t="s">
        <v>638</v>
      </c>
    </row>
    <row r="339" spans="1:47" s="2" customFormat="1" ht="12">
      <c r="A339" s="37"/>
      <c r="B339" s="38"/>
      <c r="C339" s="37"/>
      <c r="D339" s="200" t="s">
        <v>146</v>
      </c>
      <c r="E339" s="37"/>
      <c r="F339" s="201" t="s">
        <v>637</v>
      </c>
      <c r="G339" s="37"/>
      <c r="H339" s="37"/>
      <c r="I339" s="123"/>
      <c r="J339" s="37"/>
      <c r="K339" s="37"/>
      <c r="L339" s="38"/>
      <c r="M339" s="202"/>
      <c r="N339" s="203"/>
      <c r="O339" s="76"/>
      <c r="P339" s="76"/>
      <c r="Q339" s="76"/>
      <c r="R339" s="76"/>
      <c r="S339" s="76"/>
      <c r="T339" s="7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8" t="s">
        <v>146</v>
      </c>
      <c r="AU339" s="18" t="s">
        <v>157</v>
      </c>
    </row>
    <row r="340" spans="1:51" s="13" customFormat="1" ht="12">
      <c r="A340" s="13"/>
      <c r="B340" s="204"/>
      <c r="C340" s="13"/>
      <c r="D340" s="200" t="s">
        <v>148</v>
      </c>
      <c r="E340" s="205" t="s">
        <v>1</v>
      </c>
      <c r="F340" s="206" t="s">
        <v>589</v>
      </c>
      <c r="G340" s="13"/>
      <c r="H340" s="205" t="s">
        <v>1</v>
      </c>
      <c r="I340" s="207"/>
      <c r="J340" s="13"/>
      <c r="K340" s="13"/>
      <c r="L340" s="204"/>
      <c r="M340" s="208"/>
      <c r="N340" s="209"/>
      <c r="O340" s="209"/>
      <c r="P340" s="209"/>
      <c r="Q340" s="209"/>
      <c r="R340" s="209"/>
      <c r="S340" s="209"/>
      <c r="T340" s="21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05" t="s">
        <v>148</v>
      </c>
      <c r="AU340" s="205" t="s">
        <v>157</v>
      </c>
      <c r="AV340" s="13" t="s">
        <v>86</v>
      </c>
      <c r="AW340" s="13" t="s">
        <v>32</v>
      </c>
      <c r="AX340" s="13" t="s">
        <v>78</v>
      </c>
      <c r="AY340" s="205" t="s">
        <v>136</v>
      </c>
    </row>
    <row r="341" spans="1:51" s="14" customFormat="1" ht="12">
      <c r="A341" s="14"/>
      <c r="B341" s="211"/>
      <c r="C341" s="14"/>
      <c r="D341" s="200" t="s">
        <v>148</v>
      </c>
      <c r="E341" s="212" t="s">
        <v>1</v>
      </c>
      <c r="F341" s="213" t="s">
        <v>590</v>
      </c>
      <c r="G341" s="14"/>
      <c r="H341" s="214">
        <v>31.03</v>
      </c>
      <c r="I341" s="215"/>
      <c r="J341" s="14"/>
      <c r="K341" s="14"/>
      <c r="L341" s="211"/>
      <c r="M341" s="216"/>
      <c r="N341" s="217"/>
      <c r="O341" s="217"/>
      <c r="P341" s="217"/>
      <c r="Q341" s="217"/>
      <c r="R341" s="217"/>
      <c r="S341" s="217"/>
      <c r="T341" s="21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12" t="s">
        <v>148</v>
      </c>
      <c r="AU341" s="212" t="s">
        <v>157</v>
      </c>
      <c r="AV341" s="14" t="s">
        <v>88</v>
      </c>
      <c r="AW341" s="14" t="s">
        <v>32</v>
      </c>
      <c r="AX341" s="14" t="s">
        <v>78</v>
      </c>
      <c r="AY341" s="212" t="s">
        <v>136</v>
      </c>
    </row>
    <row r="342" spans="1:51" s="15" customFormat="1" ht="12">
      <c r="A342" s="15"/>
      <c r="B342" s="219"/>
      <c r="C342" s="15"/>
      <c r="D342" s="200" t="s">
        <v>148</v>
      </c>
      <c r="E342" s="220" t="s">
        <v>1</v>
      </c>
      <c r="F342" s="221" t="s">
        <v>151</v>
      </c>
      <c r="G342" s="15"/>
      <c r="H342" s="222">
        <v>31.03</v>
      </c>
      <c r="I342" s="223"/>
      <c r="J342" s="15"/>
      <c r="K342" s="15"/>
      <c r="L342" s="219"/>
      <c r="M342" s="224"/>
      <c r="N342" s="225"/>
      <c r="O342" s="225"/>
      <c r="P342" s="225"/>
      <c r="Q342" s="225"/>
      <c r="R342" s="225"/>
      <c r="S342" s="225"/>
      <c r="T342" s="226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20" t="s">
        <v>148</v>
      </c>
      <c r="AU342" s="220" t="s">
        <v>157</v>
      </c>
      <c r="AV342" s="15" t="s">
        <v>144</v>
      </c>
      <c r="AW342" s="15" t="s">
        <v>32</v>
      </c>
      <c r="AX342" s="15" t="s">
        <v>86</v>
      </c>
      <c r="AY342" s="220" t="s">
        <v>136</v>
      </c>
    </row>
    <row r="343" spans="1:65" s="2" customFormat="1" ht="16.5" customHeight="1">
      <c r="A343" s="37"/>
      <c r="B343" s="187"/>
      <c r="C343" s="227" t="s">
        <v>362</v>
      </c>
      <c r="D343" s="227" t="s">
        <v>259</v>
      </c>
      <c r="E343" s="228" t="s">
        <v>639</v>
      </c>
      <c r="F343" s="229" t="s">
        <v>640</v>
      </c>
      <c r="G343" s="230" t="s">
        <v>142</v>
      </c>
      <c r="H343" s="231">
        <v>256.27</v>
      </c>
      <c r="I343" s="232"/>
      <c r="J343" s="231">
        <f>ROUND(I343*H343,2)</f>
        <v>0</v>
      </c>
      <c r="K343" s="229" t="s">
        <v>143</v>
      </c>
      <c r="L343" s="233"/>
      <c r="M343" s="234" t="s">
        <v>1</v>
      </c>
      <c r="N343" s="235" t="s">
        <v>43</v>
      </c>
      <c r="O343" s="76"/>
      <c r="P343" s="196">
        <f>O343*H343</f>
        <v>0</v>
      </c>
      <c r="Q343" s="196">
        <v>0.176</v>
      </c>
      <c r="R343" s="196">
        <f>Q343*H343</f>
        <v>45.103519999999996</v>
      </c>
      <c r="S343" s="196">
        <v>0</v>
      </c>
      <c r="T343" s="197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98" t="s">
        <v>195</v>
      </c>
      <c r="AT343" s="198" t="s">
        <v>259</v>
      </c>
      <c r="AU343" s="198" t="s">
        <v>157</v>
      </c>
      <c r="AY343" s="18" t="s">
        <v>136</v>
      </c>
      <c r="BE343" s="199">
        <f>IF(N343="základní",J343,0)</f>
        <v>0</v>
      </c>
      <c r="BF343" s="199">
        <f>IF(N343="snížená",J343,0)</f>
        <v>0</v>
      </c>
      <c r="BG343" s="199">
        <f>IF(N343="zákl. přenesená",J343,0)</f>
        <v>0</v>
      </c>
      <c r="BH343" s="199">
        <f>IF(N343="sníž. přenesená",J343,0)</f>
        <v>0</v>
      </c>
      <c r="BI343" s="199">
        <f>IF(N343="nulová",J343,0)</f>
        <v>0</v>
      </c>
      <c r="BJ343" s="18" t="s">
        <v>86</v>
      </c>
      <c r="BK343" s="199">
        <f>ROUND(I343*H343,2)</f>
        <v>0</v>
      </c>
      <c r="BL343" s="18" t="s">
        <v>144</v>
      </c>
      <c r="BM343" s="198" t="s">
        <v>641</v>
      </c>
    </row>
    <row r="344" spans="1:47" s="2" customFormat="1" ht="12">
      <c r="A344" s="37"/>
      <c r="B344" s="38"/>
      <c r="C344" s="37"/>
      <c r="D344" s="200" t="s">
        <v>146</v>
      </c>
      <c r="E344" s="37"/>
      <c r="F344" s="201" t="s">
        <v>640</v>
      </c>
      <c r="G344" s="37"/>
      <c r="H344" s="37"/>
      <c r="I344" s="123"/>
      <c r="J344" s="37"/>
      <c r="K344" s="37"/>
      <c r="L344" s="38"/>
      <c r="M344" s="202"/>
      <c r="N344" s="203"/>
      <c r="O344" s="76"/>
      <c r="P344" s="76"/>
      <c r="Q344" s="76"/>
      <c r="R344" s="76"/>
      <c r="S344" s="76"/>
      <c r="T344" s="7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8" t="s">
        <v>146</v>
      </c>
      <c r="AU344" s="18" t="s">
        <v>157</v>
      </c>
    </row>
    <row r="345" spans="1:51" s="13" customFormat="1" ht="12">
      <c r="A345" s="13"/>
      <c r="B345" s="204"/>
      <c r="C345" s="13"/>
      <c r="D345" s="200" t="s">
        <v>148</v>
      </c>
      <c r="E345" s="205" t="s">
        <v>1</v>
      </c>
      <c r="F345" s="206" t="s">
        <v>526</v>
      </c>
      <c r="G345" s="13"/>
      <c r="H345" s="205" t="s">
        <v>1</v>
      </c>
      <c r="I345" s="207"/>
      <c r="J345" s="13"/>
      <c r="K345" s="13"/>
      <c r="L345" s="204"/>
      <c r="M345" s="208"/>
      <c r="N345" s="209"/>
      <c r="O345" s="209"/>
      <c r="P345" s="209"/>
      <c r="Q345" s="209"/>
      <c r="R345" s="209"/>
      <c r="S345" s="209"/>
      <c r="T345" s="210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05" t="s">
        <v>148</v>
      </c>
      <c r="AU345" s="205" t="s">
        <v>157</v>
      </c>
      <c r="AV345" s="13" t="s">
        <v>86</v>
      </c>
      <c r="AW345" s="13" t="s">
        <v>32</v>
      </c>
      <c r="AX345" s="13" t="s">
        <v>78</v>
      </c>
      <c r="AY345" s="205" t="s">
        <v>136</v>
      </c>
    </row>
    <row r="346" spans="1:51" s="14" customFormat="1" ht="12">
      <c r="A346" s="14"/>
      <c r="B346" s="211"/>
      <c r="C346" s="14"/>
      <c r="D346" s="200" t="s">
        <v>148</v>
      </c>
      <c r="E346" s="212" t="s">
        <v>1</v>
      </c>
      <c r="F346" s="213" t="s">
        <v>591</v>
      </c>
      <c r="G346" s="14"/>
      <c r="H346" s="214">
        <v>256.27</v>
      </c>
      <c r="I346" s="215"/>
      <c r="J346" s="14"/>
      <c r="K346" s="14"/>
      <c r="L346" s="211"/>
      <c r="M346" s="216"/>
      <c r="N346" s="217"/>
      <c r="O346" s="217"/>
      <c r="P346" s="217"/>
      <c r="Q346" s="217"/>
      <c r="R346" s="217"/>
      <c r="S346" s="217"/>
      <c r="T346" s="21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12" t="s">
        <v>148</v>
      </c>
      <c r="AU346" s="212" t="s">
        <v>157</v>
      </c>
      <c r="AV346" s="14" t="s">
        <v>88</v>
      </c>
      <c r="AW346" s="14" t="s">
        <v>32</v>
      </c>
      <c r="AX346" s="14" t="s">
        <v>78</v>
      </c>
      <c r="AY346" s="212" t="s">
        <v>136</v>
      </c>
    </row>
    <row r="347" spans="1:51" s="15" customFormat="1" ht="12">
      <c r="A347" s="15"/>
      <c r="B347" s="219"/>
      <c r="C347" s="15"/>
      <c r="D347" s="200" t="s">
        <v>148</v>
      </c>
      <c r="E347" s="220" t="s">
        <v>1</v>
      </c>
      <c r="F347" s="221" t="s">
        <v>151</v>
      </c>
      <c r="G347" s="15"/>
      <c r="H347" s="222">
        <v>256.27</v>
      </c>
      <c r="I347" s="223"/>
      <c r="J347" s="15"/>
      <c r="K347" s="15"/>
      <c r="L347" s="219"/>
      <c r="M347" s="224"/>
      <c r="N347" s="225"/>
      <c r="O347" s="225"/>
      <c r="P347" s="225"/>
      <c r="Q347" s="225"/>
      <c r="R347" s="225"/>
      <c r="S347" s="225"/>
      <c r="T347" s="226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20" t="s">
        <v>148</v>
      </c>
      <c r="AU347" s="220" t="s">
        <v>157</v>
      </c>
      <c r="AV347" s="15" t="s">
        <v>144</v>
      </c>
      <c r="AW347" s="15" t="s">
        <v>32</v>
      </c>
      <c r="AX347" s="15" t="s">
        <v>86</v>
      </c>
      <c r="AY347" s="220" t="s">
        <v>136</v>
      </c>
    </row>
    <row r="348" spans="1:65" s="2" customFormat="1" ht="21.75" customHeight="1">
      <c r="A348" s="37"/>
      <c r="B348" s="187"/>
      <c r="C348" s="227" t="s">
        <v>366</v>
      </c>
      <c r="D348" s="227" t="s">
        <v>259</v>
      </c>
      <c r="E348" s="228" t="s">
        <v>642</v>
      </c>
      <c r="F348" s="229" t="s">
        <v>643</v>
      </c>
      <c r="G348" s="230" t="s">
        <v>142</v>
      </c>
      <c r="H348" s="231">
        <v>15.8</v>
      </c>
      <c r="I348" s="232"/>
      <c r="J348" s="231">
        <f>ROUND(I348*H348,2)</f>
        <v>0</v>
      </c>
      <c r="K348" s="229" t="s">
        <v>1</v>
      </c>
      <c r="L348" s="233"/>
      <c r="M348" s="234" t="s">
        <v>1</v>
      </c>
      <c r="N348" s="235" t="s">
        <v>43</v>
      </c>
      <c r="O348" s="76"/>
      <c r="P348" s="196">
        <f>O348*H348</f>
        <v>0</v>
      </c>
      <c r="Q348" s="196">
        <v>0.131</v>
      </c>
      <c r="R348" s="196">
        <f>Q348*H348</f>
        <v>2.0698000000000003</v>
      </c>
      <c r="S348" s="196">
        <v>0</v>
      </c>
      <c r="T348" s="197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98" t="s">
        <v>195</v>
      </c>
      <c r="AT348" s="198" t="s">
        <v>259</v>
      </c>
      <c r="AU348" s="198" t="s">
        <v>157</v>
      </c>
      <c r="AY348" s="18" t="s">
        <v>136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8" t="s">
        <v>86</v>
      </c>
      <c r="BK348" s="199">
        <f>ROUND(I348*H348,2)</f>
        <v>0</v>
      </c>
      <c r="BL348" s="18" t="s">
        <v>144</v>
      </c>
      <c r="BM348" s="198" t="s">
        <v>644</v>
      </c>
    </row>
    <row r="349" spans="1:47" s="2" customFormat="1" ht="12">
      <c r="A349" s="37"/>
      <c r="B349" s="38"/>
      <c r="C349" s="37"/>
      <c r="D349" s="200" t="s">
        <v>146</v>
      </c>
      <c r="E349" s="37"/>
      <c r="F349" s="201" t="s">
        <v>643</v>
      </c>
      <c r="G349" s="37"/>
      <c r="H349" s="37"/>
      <c r="I349" s="123"/>
      <c r="J349" s="37"/>
      <c r="K349" s="37"/>
      <c r="L349" s="38"/>
      <c r="M349" s="202"/>
      <c r="N349" s="203"/>
      <c r="O349" s="76"/>
      <c r="P349" s="76"/>
      <c r="Q349" s="76"/>
      <c r="R349" s="76"/>
      <c r="S349" s="76"/>
      <c r="T349" s="7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8" t="s">
        <v>146</v>
      </c>
      <c r="AU349" s="18" t="s">
        <v>157</v>
      </c>
    </row>
    <row r="350" spans="1:51" s="13" customFormat="1" ht="12">
      <c r="A350" s="13"/>
      <c r="B350" s="204"/>
      <c r="C350" s="13"/>
      <c r="D350" s="200" t="s">
        <v>148</v>
      </c>
      <c r="E350" s="205" t="s">
        <v>1</v>
      </c>
      <c r="F350" s="206" t="s">
        <v>534</v>
      </c>
      <c r="G350" s="13"/>
      <c r="H350" s="205" t="s">
        <v>1</v>
      </c>
      <c r="I350" s="207"/>
      <c r="J350" s="13"/>
      <c r="K350" s="13"/>
      <c r="L350" s="204"/>
      <c r="M350" s="208"/>
      <c r="N350" s="209"/>
      <c r="O350" s="209"/>
      <c r="P350" s="209"/>
      <c r="Q350" s="209"/>
      <c r="R350" s="209"/>
      <c r="S350" s="209"/>
      <c r="T350" s="21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05" t="s">
        <v>148</v>
      </c>
      <c r="AU350" s="205" t="s">
        <v>157</v>
      </c>
      <c r="AV350" s="13" t="s">
        <v>86</v>
      </c>
      <c r="AW350" s="13" t="s">
        <v>32</v>
      </c>
      <c r="AX350" s="13" t="s">
        <v>78</v>
      </c>
      <c r="AY350" s="205" t="s">
        <v>136</v>
      </c>
    </row>
    <row r="351" spans="1:51" s="14" customFormat="1" ht="12">
      <c r="A351" s="14"/>
      <c r="B351" s="211"/>
      <c r="C351" s="14"/>
      <c r="D351" s="200" t="s">
        <v>148</v>
      </c>
      <c r="E351" s="212" t="s">
        <v>1</v>
      </c>
      <c r="F351" s="213" t="s">
        <v>645</v>
      </c>
      <c r="G351" s="14"/>
      <c r="H351" s="214">
        <v>15.8</v>
      </c>
      <c r="I351" s="215"/>
      <c r="J351" s="14"/>
      <c r="K351" s="14"/>
      <c r="L351" s="211"/>
      <c r="M351" s="216"/>
      <c r="N351" s="217"/>
      <c r="O351" s="217"/>
      <c r="P351" s="217"/>
      <c r="Q351" s="217"/>
      <c r="R351" s="217"/>
      <c r="S351" s="217"/>
      <c r="T351" s="21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12" t="s">
        <v>148</v>
      </c>
      <c r="AU351" s="212" t="s">
        <v>157</v>
      </c>
      <c r="AV351" s="14" t="s">
        <v>88</v>
      </c>
      <c r="AW351" s="14" t="s">
        <v>32</v>
      </c>
      <c r="AX351" s="14" t="s">
        <v>78</v>
      </c>
      <c r="AY351" s="212" t="s">
        <v>136</v>
      </c>
    </row>
    <row r="352" spans="1:51" s="15" customFormat="1" ht="12">
      <c r="A352" s="15"/>
      <c r="B352" s="219"/>
      <c r="C352" s="15"/>
      <c r="D352" s="200" t="s">
        <v>148</v>
      </c>
      <c r="E352" s="220" t="s">
        <v>1</v>
      </c>
      <c r="F352" s="221" t="s">
        <v>151</v>
      </c>
      <c r="G352" s="15"/>
      <c r="H352" s="222">
        <v>15.8</v>
      </c>
      <c r="I352" s="223"/>
      <c r="J352" s="15"/>
      <c r="K352" s="15"/>
      <c r="L352" s="219"/>
      <c r="M352" s="224"/>
      <c r="N352" s="225"/>
      <c r="O352" s="225"/>
      <c r="P352" s="225"/>
      <c r="Q352" s="225"/>
      <c r="R352" s="225"/>
      <c r="S352" s="225"/>
      <c r="T352" s="226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20" t="s">
        <v>148</v>
      </c>
      <c r="AU352" s="220" t="s">
        <v>157</v>
      </c>
      <c r="AV352" s="15" t="s">
        <v>144</v>
      </c>
      <c r="AW352" s="15" t="s">
        <v>32</v>
      </c>
      <c r="AX352" s="15" t="s">
        <v>86</v>
      </c>
      <c r="AY352" s="220" t="s">
        <v>136</v>
      </c>
    </row>
    <row r="353" spans="1:65" s="2" customFormat="1" ht="16.5" customHeight="1">
      <c r="A353" s="37"/>
      <c r="B353" s="187"/>
      <c r="C353" s="188" t="s">
        <v>342</v>
      </c>
      <c r="D353" s="188" t="s">
        <v>139</v>
      </c>
      <c r="E353" s="189" t="s">
        <v>315</v>
      </c>
      <c r="F353" s="190" t="s">
        <v>316</v>
      </c>
      <c r="G353" s="191" t="s">
        <v>160</v>
      </c>
      <c r="H353" s="192">
        <v>101.14</v>
      </c>
      <c r="I353" s="193"/>
      <c r="J353" s="192">
        <f>ROUND(I353*H353,2)</f>
        <v>0</v>
      </c>
      <c r="K353" s="190" t="s">
        <v>1</v>
      </c>
      <c r="L353" s="38"/>
      <c r="M353" s="194" t="s">
        <v>1</v>
      </c>
      <c r="N353" s="195" t="s">
        <v>43</v>
      </c>
      <c r="O353" s="76"/>
      <c r="P353" s="196">
        <f>O353*H353</f>
        <v>0</v>
      </c>
      <c r="Q353" s="196">
        <v>0</v>
      </c>
      <c r="R353" s="196">
        <f>Q353*H353</f>
        <v>0</v>
      </c>
      <c r="S353" s="196">
        <v>0</v>
      </c>
      <c r="T353" s="197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98" t="s">
        <v>144</v>
      </c>
      <c r="AT353" s="198" t="s">
        <v>139</v>
      </c>
      <c r="AU353" s="198" t="s">
        <v>157</v>
      </c>
      <c r="AY353" s="18" t="s">
        <v>136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8" t="s">
        <v>86</v>
      </c>
      <c r="BK353" s="199">
        <f>ROUND(I353*H353,2)</f>
        <v>0</v>
      </c>
      <c r="BL353" s="18" t="s">
        <v>144</v>
      </c>
      <c r="BM353" s="198" t="s">
        <v>646</v>
      </c>
    </row>
    <row r="354" spans="1:47" s="2" customFormat="1" ht="12">
      <c r="A354" s="37"/>
      <c r="B354" s="38"/>
      <c r="C354" s="37"/>
      <c r="D354" s="200" t="s">
        <v>146</v>
      </c>
      <c r="E354" s="37"/>
      <c r="F354" s="201" t="s">
        <v>316</v>
      </c>
      <c r="G354" s="37"/>
      <c r="H354" s="37"/>
      <c r="I354" s="123"/>
      <c r="J354" s="37"/>
      <c r="K354" s="37"/>
      <c r="L354" s="38"/>
      <c r="M354" s="202"/>
      <c r="N354" s="203"/>
      <c r="O354" s="76"/>
      <c r="P354" s="76"/>
      <c r="Q354" s="76"/>
      <c r="R354" s="76"/>
      <c r="S354" s="76"/>
      <c r="T354" s="7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8" t="s">
        <v>146</v>
      </c>
      <c r="AU354" s="18" t="s">
        <v>157</v>
      </c>
    </row>
    <row r="355" spans="1:51" s="13" customFormat="1" ht="12">
      <c r="A355" s="13"/>
      <c r="B355" s="204"/>
      <c r="C355" s="13"/>
      <c r="D355" s="200" t="s">
        <v>148</v>
      </c>
      <c r="E355" s="205" t="s">
        <v>1</v>
      </c>
      <c r="F355" s="206" t="s">
        <v>316</v>
      </c>
      <c r="G355" s="13"/>
      <c r="H355" s="205" t="s">
        <v>1</v>
      </c>
      <c r="I355" s="207"/>
      <c r="J355" s="13"/>
      <c r="K355" s="13"/>
      <c r="L355" s="204"/>
      <c r="M355" s="208"/>
      <c r="N355" s="209"/>
      <c r="O355" s="209"/>
      <c r="P355" s="209"/>
      <c r="Q355" s="209"/>
      <c r="R355" s="209"/>
      <c r="S355" s="209"/>
      <c r="T355" s="210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05" t="s">
        <v>148</v>
      </c>
      <c r="AU355" s="205" t="s">
        <v>157</v>
      </c>
      <c r="AV355" s="13" t="s">
        <v>86</v>
      </c>
      <c r="AW355" s="13" t="s">
        <v>32</v>
      </c>
      <c r="AX355" s="13" t="s">
        <v>78</v>
      </c>
      <c r="AY355" s="205" t="s">
        <v>136</v>
      </c>
    </row>
    <row r="356" spans="1:51" s="14" customFormat="1" ht="12">
      <c r="A356" s="14"/>
      <c r="B356" s="211"/>
      <c r="C356" s="14"/>
      <c r="D356" s="200" t="s">
        <v>148</v>
      </c>
      <c r="E356" s="212" t="s">
        <v>1</v>
      </c>
      <c r="F356" s="213" t="s">
        <v>647</v>
      </c>
      <c r="G356" s="14"/>
      <c r="H356" s="214">
        <v>101.14</v>
      </c>
      <c r="I356" s="215"/>
      <c r="J356" s="14"/>
      <c r="K356" s="14"/>
      <c r="L356" s="211"/>
      <c r="M356" s="216"/>
      <c r="N356" s="217"/>
      <c r="O356" s="217"/>
      <c r="P356" s="217"/>
      <c r="Q356" s="217"/>
      <c r="R356" s="217"/>
      <c r="S356" s="217"/>
      <c r="T356" s="218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12" t="s">
        <v>148</v>
      </c>
      <c r="AU356" s="212" t="s">
        <v>157</v>
      </c>
      <c r="AV356" s="14" t="s">
        <v>88</v>
      </c>
      <c r="AW356" s="14" t="s">
        <v>32</v>
      </c>
      <c r="AX356" s="14" t="s">
        <v>78</v>
      </c>
      <c r="AY356" s="212" t="s">
        <v>136</v>
      </c>
    </row>
    <row r="357" spans="1:51" s="15" customFormat="1" ht="12">
      <c r="A357" s="15"/>
      <c r="B357" s="219"/>
      <c r="C357" s="15"/>
      <c r="D357" s="200" t="s">
        <v>148</v>
      </c>
      <c r="E357" s="220" t="s">
        <v>1</v>
      </c>
      <c r="F357" s="221" t="s">
        <v>151</v>
      </c>
      <c r="G357" s="15"/>
      <c r="H357" s="222">
        <v>101.14</v>
      </c>
      <c r="I357" s="223"/>
      <c r="J357" s="15"/>
      <c r="K357" s="15"/>
      <c r="L357" s="219"/>
      <c r="M357" s="224"/>
      <c r="N357" s="225"/>
      <c r="O357" s="225"/>
      <c r="P357" s="225"/>
      <c r="Q357" s="225"/>
      <c r="R357" s="225"/>
      <c r="S357" s="225"/>
      <c r="T357" s="226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20" t="s">
        <v>148</v>
      </c>
      <c r="AU357" s="220" t="s">
        <v>157</v>
      </c>
      <c r="AV357" s="15" t="s">
        <v>144</v>
      </c>
      <c r="AW357" s="15" t="s">
        <v>32</v>
      </c>
      <c r="AX357" s="15" t="s">
        <v>86</v>
      </c>
      <c r="AY357" s="220" t="s">
        <v>136</v>
      </c>
    </row>
    <row r="358" spans="1:65" s="2" customFormat="1" ht="16.5" customHeight="1">
      <c r="A358" s="37"/>
      <c r="B358" s="187"/>
      <c r="C358" s="227" t="s">
        <v>374</v>
      </c>
      <c r="D358" s="227" t="s">
        <v>259</v>
      </c>
      <c r="E358" s="228" t="s">
        <v>371</v>
      </c>
      <c r="F358" s="229" t="s">
        <v>372</v>
      </c>
      <c r="G358" s="230" t="s">
        <v>356</v>
      </c>
      <c r="H358" s="231">
        <v>3</v>
      </c>
      <c r="I358" s="232"/>
      <c r="J358" s="231">
        <f>ROUND(I358*H358,2)</f>
        <v>0</v>
      </c>
      <c r="K358" s="229" t="s">
        <v>1</v>
      </c>
      <c r="L358" s="233"/>
      <c r="M358" s="234" t="s">
        <v>1</v>
      </c>
      <c r="N358" s="235" t="s">
        <v>43</v>
      </c>
      <c r="O358" s="76"/>
      <c r="P358" s="196">
        <f>O358*H358</f>
        <v>0</v>
      </c>
      <c r="Q358" s="196">
        <v>0</v>
      </c>
      <c r="R358" s="196">
        <f>Q358*H358</f>
        <v>0</v>
      </c>
      <c r="S358" s="196">
        <v>0</v>
      </c>
      <c r="T358" s="197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98" t="s">
        <v>195</v>
      </c>
      <c r="AT358" s="198" t="s">
        <v>259</v>
      </c>
      <c r="AU358" s="198" t="s">
        <v>157</v>
      </c>
      <c r="AY358" s="18" t="s">
        <v>136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8" t="s">
        <v>86</v>
      </c>
      <c r="BK358" s="199">
        <f>ROUND(I358*H358,2)</f>
        <v>0</v>
      </c>
      <c r="BL358" s="18" t="s">
        <v>144</v>
      </c>
      <c r="BM358" s="198" t="s">
        <v>648</v>
      </c>
    </row>
    <row r="359" spans="1:47" s="2" customFormat="1" ht="12">
      <c r="A359" s="37"/>
      <c r="B359" s="38"/>
      <c r="C359" s="37"/>
      <c r="D359" s="200" t="s">
        <v>146</v>
      </c>
      <c r="E359" s="37"/>
      <c r="F359" s="201" t="s">
        <v>372</v>
      </c>
      <c r="G359" s="37"/>
      <c r="H359" s="37"/>
      <c r="I359" s="123"/>
      <c r="J359" s="37"/>
      <c r="K359" s="37"/>
      <c r="L359" s="38"/>
      <c r="M359" s="202"/>
      <c r="N359" s="203"/>
      <c r="O359" s="76"/>
      <c r="P359" s="76"/>
      <c r="Q359" s="76"/>
      <c r="R359" s="76"/>
      <c r="S359" s="76"/>
      <c r="T359" s="7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8" t="s">
        <v>146</v>
      </c>
      <c r="AU359" s="18" t="s">
        <v>157</v>
      </c>
    </row>
    <row r="360" spans="1:51" s="13" customFormat="1" ht="12">
      <c r="A360" s="13"/>
      <c r="B360" s="204"/>
      <c r="C360" s="13"/>
      <c r="D360" s="200" t="s">
        <v>148</v>
      </c>
      <c r="E360" s="205" t="s">
        <v>1</v>
      </c>
      <c r="F360" s="206" t="s">
        <v>649</v>
      </c>
      <c r="G360" s="13"/>
      <c r="H360" s="205" t="s">
        <v>1</v>
      </c>
      <c r="I360" s="207"/>
      <c r="J360" s="13"/>
      <c r="K360" s="13"/>
      <c r="L360" s="204"/>
      <c r="M360" s="208"/>
      <c r="N360" s="209"/>
      <c r="O360" s="209"/>
      <c r="P360" s="209"/>
      <c r="Q360" s="209"/>
      <c r="R360" s="209"/>
      <c r="S360" s="209"/>
      <c r="T360" s="21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05" t="s">
        <v>148</v>
      </c>
      <c r="AU360" s="205" t="s">
        <v>157</v>
      </c>
      <c r="AV360" s="13" t="s">
        <v>86</v>
      </c>
      <c r="AW360" s="13" t="s">
        <v>32</v>
      </c>
      <c r="AX360" s="13" t="s">
        <v>78</v>
      </c>
      <c r="AY360" s="205" t="s">
        <v>136</v>
      </c>
    </row>
    <row r="361" spans="1:51" s="14" customFormat="1" ht="12">
      <c r="A361" s="14"/>
      <c r="B361" s="211"/>
      <c r="C361" s="14"/>
      <c r="D361" s="200" t="s">
        <v>148</v>
      </c>
      <c r="E361" s="212" t="s">
        <v>1</v>
      </c>
      <c r="F361" s="213" t="s">
        <v>157</v>
      </c>
      <c r="G361" s="14"/>
      <c r="H361" s="214">
        <v>3</v>
      </c>
      <c r="I361" s="215"/>
      <c r="J361" s="14"/>
      <c r="K361" s="14"/>
      <c r="L361" s="211"/>
      <c r="M361" s="216"/>
      <c r="N361" s="217"/>
      <c r="O361" s="217"/>
      <c r="P361" s="217"/>
      <c r="Q361" s="217"/>
      <c r="R361" s="217"/>
      <c r="S361" s="217"/>
      <c r="T361" s="21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12" t="s">
        <v>148</v>
      </c>
      <c r="AU361" s="212" t="s">
        <v>157</v>
      </c>
      <c r="AV361" s="14" t="s">
        <v>88</v>
      </c>
      <c r="AW361" s="14" t="s">
        <v>32</v>
      </c>
      <c r="AX361" s="14" t="s">
        <v>78</v>
      </c>
      <c r="AY361" s="212" t="s">
        <v>136</v>
      </c>
    </row>
    <row r="362" spans="1:51" s="15" customFormat="1" ht="12">
      <c r="A362" s="15"/>
      <c r="B362" s="219"/>
      <c r="C362" s="15"/>
      <c r="D362" s="200" t="s">
        <v>148</v>
      </c>
      <c r="E362" s="220" t="s">
        <v>1</v>
      </c>
      <c r="F362" s="221" t="s">
        <v>151</v>
      </c>
      <c r="G362" s="15"/>
      <c r="H362" s="222">
        <v>3</v>
      </c>
      <c r="I362" s="223"/>
      <c r="J362" s="15"/>
      <c r="K362" s="15"/>
      <c r="L362" s="219"/>
      <c r="M362" s="224"/>
      <c r="N362" s="225"/>
      <c r="O362" s="225"/>
      <c r="P362" s="225"/>
      <c r="Q362" s="225"/>
      <c r="R362" s="225"/>
      <c r="S362" s="225"/>
      <c r="T362" s="226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20" t="s">
        <v>148</v>
      </c>
      <c r="AU362" s="220" t="s">
        <v>157</v>
      </c>
      <c r="AV362" s="15" t="s">
        <v>144</v>
      </c>
      <c r="AW362" s="15" t="s">
        <v>32</v>
      </c>
      <c r="AX362" s="15" t="s">
        <v>86</v>
      </c>
      <c r="AY362" s="220" t="s">
        <v>136</v>
      </c>
    </row>
    <row r="363" spans="1:65" s="2" customFormat="1" ht="16.5" customHeight="1">
      <c r="A363" s="37"/>
      <c r="B363" s="187"/>
      <c r="C363" s="227" t="s">
        <v>378</v>
      </c>
      <c r="D363" s="227" t="s">
        <v>259</v>
      </c>
      <c r="E363" s="228" t="s">
        <v>363</v>
      </c>
      <c r="F363" s="229" t="s">
        <v>364</v>
      </c>
      <c r="G363" s="230" t="s">
        <v>356</v>
      </c>
      <c r="H363" s="231">
        <v>1</v>
      </c>
      <c r="I363" s="232"/>
      <c r="J363" s="231">
        <f>ROUND(I363*H363,2)</f>
        <v>0</v>
      </c>
      <c r="K363" s="229" t="s">
        <v>1</v>
      </c>
      <c r="L363" s="233"/>
      <c r="M363" s="234" t="s">
        <v>1</v>
      </c>
      <c r="N363" s="235" t="s">
        <v>43</v>
      </c>
      <c r="O363" s="76"/>
      <c r="P363" s="196">
        <f>O363*H363</f>
        <v>0</v>
      </c>
      <c r="Q363" s="196">
        <v>0</v>
      </c>
      <c r="R363" s="196">
        <f>Q363*H363</f>
        <v>0</v>
      </c>
      <c r="S363" s="196">
        <v>0</v>
      </c>
      <c r="T363" s="197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198" t="s">
        <v>195</v>
      </c>
      <c r="AT363" s="198" t="s">
        <v>259</v>
      </c>
      <c r="AU363" s="198" t="s">
        <v>157</v>
      </c>
      <c r="AY363" s="18" t="s">
        <v>136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8" t="s">
        <v>86</v>
      </c>
      <c r="BK363" s="199">
        <f>ROUND(I363*H363,2)</f>
        <v>0</v>
      </c>
      <c r="BL363" s="18" t="s">
        <v>144</v>
      </c>
      <c r="BM363" s="198" t="s">
        <v>650</v>
      </c>
    </row>
    <row r="364" spans="1:47" s="2" customFormat="1" ht="12">
      <c r="A364" s="37"/>
      <c r="B364" s="38"/>
      <c r="C364" s="37"/>
      <c r="D364" s="200" t="s">
        <v>146</v>
      </c>
      <c r="E364" s="37"/>
      <c r="F364" s="201" t="s">
        <v>364</v>
      </c>
      <c r="G364" s="37"/>
      <c r="H364" s="37"/>
      <c r="I364" s="123"/>
      <c r="J364" s="37"/>
      <c r="K364" s="37"/>
      <c r="L364" s="38"/>
      <c r="M364" s="202"/>
      <c r="N364" s="203"/>
      <c r="O364" s="76"/>
      <c r="P364" s="76"/>
      <c r="Q364" s="76"/>
      <c r="R364" s="76"/>
      <c r="S364" s="76"/>
      <c r="T364" s="7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8" t="s">
        <v>146</v>
      </c>
      <c r="AU364" s="18" t="s">
        <v>157</v>
      </c>
    </row>
    <row r="365" spans="1:51" s="13" customFormat="1" ht="12">
      <c r="A365" s="13"/>
      <c r="B365" s="204"/>
      <c r="C365" s="13"/>
      <c r="D365" s="200" t="s">
        <v>148</v>
      </c>
      <c r="E365" s="205" t="s">
        <v>1</v>
      </c>
      <c r="F365" s="206" t="s">
        <v>649</v>
      </c>
      <c r="G365" s="13"/>
      <c r="H365" s="205" t="s">
        <v>1</v>
      </c>
      <c r="I365" s="207"/>
      <c r="J365" s="13"/>
      <c r="K365" s="13"/>
      <c r="L365" s="204"/>
      <c r="M365" s="208"/>
      <c r="N365" s="209"/>
      <c r="O365" s="209"/>
      <c r="P365" s="209"/>
      <c r="Q365" s="209"/>
      <c r="R365" s="209"/>
      <c r="S365" s="209"/>
      <c r="T365" s="21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5" t="s">
        <v>148</v>
      </c>
      <c r="AU365" s="205" t="s">
        <v>157</v>
      </c>
      <c r="AV365" s="13" t="s">
        <v>86</v>
      </c>
      <c r="AW365" s="13" t="s">
        <v>32</v>
      </c>
      <c r="AX365" s="13" t="s">
        <v>78</v>
      </c>
      <c r="AY365" s="205" t="s">
        <v>136</v>
      </c>
    </row>
    <row r="366" spans="1:51" s="14" customFormat="1" ht="12">
      <c r="A366" s="14"/>
      <c r="B366" s="211"/>
      <c r="C366" s="14"/>
      <c r="D366" s="200" t="s">
        <v>148</v>
      </c>
      <c r="E366" s="212" t="s">
        <v>1</v>
      </c>
      <c r="F366" s="213" t="s">
        <v>86</v>
      </c>
      <c r="G366" s="14"/>
      <c r="H366" s="214">
        <v>1</v>
      </c>
      <c r="I366" s="215"/>
      <c r="J366" s="14"/>
      <c r="K366" s="14"/>
      <c r="L366" s="211"/>
      <c r="M366" s="216"/>
      <c r="N366" s="217"/>
      <c r="O366" s="217"/>
      <c r="P366" s="217"/>
      <c r="Q366" s="217"/>
      <c r="R366" s="217"/>
      <c r="S366" s="217"/>
      <c r="T366" s="218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12" t="s">
        <v>148</v>
      </c>
      <c r="AU366" s="212" t="s">
        <v>157</v>
      </c>
      <c r="AV366" s="14" t="s">
        <v>88</v>
      </c>
      <c r="AW366" s="14" t="s">
        <v>32</v>
      </c>
      <c r="AX366" s="14" t="s">
        <v>78</v>
      </c>
      <c r="AY366" s="212" t="s">
        <v>136</v>
      </c>
    </row>
    <row r="367" spans="1:51" s="15" customFormat="1" ht="12">
      <c r="A367" s="15"/>
      <c r="B367" s="219"/>
      <c r="C367" s="15"/>
      <c r="D367" s="200" t="s">
        <v>148</v>
      </c>
      <c r="E367" s="220" t="s">
        <v>1</v>
      </c>
      <c r="F367" s="221" t="s">
        <v>151</v>
      </c>
      <c r="G367" s="15"/>
      <c r="H367" s="222">
        <v>1</v>
      </c>
      <c r="I367" s="223"/>
      <c r="J367" s="15"/>
      <c r="K367" s="15"/>
      <c r="L367" s="219"/>
      <c r="M367" s="224"/>
      <c r="N367" s="225"/>
      <c r="O367" s="225"/>
      <c r="P367" s="225"/>
      <c r="Q367" s="225"/>
      <c r="R367" s="225"/>
      <c r="S367" s="225"/>
      <c r="T367" s="226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20" t="s">
        <v>148</v>
      </c>
      <c r="AU367" s="220" t="s">
        <v>157</v>
      </c>
      <c r="AV367" s="15" t="s">
        <v>144</v>
      </c>
      <c r="AW367" s="15" t="s">
        <v>32</v>
      </c>
      <c r="AX367" s="15" t="s">
        <v>86</v>
      </c>
      <c r="AY367" s="220" t="s">
        <v>136</v>
      </c>
    </row>
    <row r="368" spans="1:65" s="2" customFormat="1" ht="21.75" customHeight="1">
      <c r="A368" s="37"/>
      <c r="B368" s="187"/>
      <c r="C368" s="227" t="s">
        <v>382</v>
      </c>
      <c r="D368" s="227" t="s">
        <v>259</v>
      </c>
      <c r="E368" s="228" t="s">
        <v>375</v>
      </c>
      <c r="F368" s="229" t="s">
        <v>376</v>
      </c>
      <c r="G368" s="230" t="s">
        <v>356</v>
      </c>
      <c r="H368" s="231">
        <v>1</v>
      </c>
      <c r="I368" s="232"/>
      <c r="J368" s="231">
        <f>ROUND(I368*H368,2)</f>
        <v>0</v>
      </c>
      <c r="K368" s="229" t="s">
        <v>1</v>
      </c>
      <c r="L368" s="233"/>
      <c r="M368" s="234" t="s">
        <v>1</v>
      </c>
      <c r="N368" s="235" t="s">
        <v>43</v>
      </c>
      <c r="O368" s="76"/>
      <c r="P368" s="196">
        <f>O368*H368</f>
        <v>0</v>
      </c>
      <c r="Q368" s="196">
        <v>0</v>
      </c>
      <c r="R368" s="196">
        <f>Q368*H368</f>
        <v>0</v>
      </c>
      <c r="S368" s="196">
        <v>0</v>
      </c>
      <c r="T368" s="197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98" t="s">
        <v>195</v>
      </c>
      <c r="AT368" s="198" t="s">
        <v>259</v>
      </c>
      <c r="AU368" s="198" t="s">
        <v>157</v>
      </c>
      <c r="AY368" s="18" t="s">
        <v>136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18" t="s">
        <v>86</v>
      </c>
      <c r="BK368" s="199">
        <f>ROUND(I368*H368,2)</f>
        <v>0</v>
      </c>
      <c r="BL368" s="18" t="s">
        <v>144</v>
      </c>
      <c r="BM368" s="198" t="s">
        <v>651</v>
      </c>
    </row>
    <row r="369" spans="1:47" s="2" customFormat="1" ht="12">
      <c r="A369" s="37"/>
      <c r="B369" s="38"/>
      <c r="C369" s="37"/>
      <c r="D369" s="200" t="s">
        <v>146</v>
      </c>
      <c r="E369" s="37"/>
      <c r="F369" s="201" t="s">
        <v>376</v>
      </c>
      <c r="G369" s="37"/>
      <c r="H369" s="37"/>
      <c r="I369" s="123"/>
      <c r="J369" s="37"/>
      <c r="K369" s="37"/>
      <c r="L369" s="38"/>
      <c r="M369" s="202"/>
      <c r="N369" s="203"/>
      <c r="O369" s="76"/>
      <c r="P369" s="76"/>
      <c r="Q369" s="76"/>
      <c r="R369" s="76"/>
      <c r="S369" s="76"/>
      <c r="T369" s="7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8" t="s">
        <v>146</v>
      </c>
      <c r="AU369" s="18" t="s">
        <v>157</v>
      </c>
    </row>
    <row r="370" spans="1:51" s="13" customFormat="1" ht="12">
      <c r="A370" s="13"/>
      <c r="B370" s="204"/>
      <c r="C370" s="13"/>
      <c r="D370" s="200" t="s">
        <v>148</v>
      </c>
      <c r="E370" s="205" t="s">
        <v>1</v>
      </c>
      <c r="F370" s="206" t="s">
        <v>649</v>
      </c>
      <c r="G370" s="13"/>
      <c r="H370" s="205" t="s">
        <v>1</v>
      </c>
      <c r="I370" s="207"/>
      <c r="J370" s="13"/>
      <c r="K370" s="13"/>
      <c r="L370" s="204"/>
      <c r="M370" s="208"/>
      <c r="N370" s="209"/>
      <c r="O370" s="209"/>
      <c r="P370" s="209"/>
      <c r="Q370" s="209"/>
      <c r="R370" s="209"/>
      <c r="S370" s="209"/>
      <c r="T370" s="21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05" t="s">
        <v>148</v>
      </c>
      <c r="AU370" s="205" t="s">
        <v>157</v>
      </c>
      <c r="AV370" s="13" t="s">
        <v>86</v>
      </c>
      <c r="AW370" s="13" t="s">
        <v>32</v>
      </c>
      <c r="AX370" s="13" t="s">
        <v>78</v>
      </c>
      <c r="AY370" s="205" t="s">
        <v>136</v>
      </c>
    </row>
    <row r="371" spans="1:51" s="14" customFormat="1" ht="12">
      <c r="A371" s="14"/>
      <c r="B371" s="211"/>
      <c r="C371" s="14"/>
      <c r="D371" s="200" t="s">
        <v>148</v>
      </c>
      <c r="E371" s="212" t="s">
        <v>1</v>
      </c>
      <c r="F371" s="213" t="s">
        <v>86</v>
      </c>
      <c r="G371" s="14"/>
      <c r="H371" s="214">
        <v>1</v>
      </c>
      <c r="I371" s="215"/>
      <c r="J371" s="14"/>
      <c r="K371" s="14"/>
      <c r="L371" s="211"/>
      <c r="M371" s="216"/>
      <c r="N371" s="217"/>
      <c r="O371" s="217"/>
      <c r="P371" s="217"/>
      <c r="Q371" s="217"/>
      <c r="R371" s="217"/>
      <c r="S371" s="217"/>
      <c r="T371" s="21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12" t="s">
        <v>148</v>
      </c>
      <c r="AU371" s="212" t="s">
        <v>157</v>
      </c>
      <c r="AV371" s="14" t="s">
        <v>88</v>
      </c>
      <c r="AW371" s="14" t="s">
        <v>32</v>
      </c>
      <c r="AX371" s="14" t="s">
        <v>78</v>
      </c>
      <c r="AY371" s="212" t="s">
        <v>136</v>
      </c>
    </row>
    <row r="372" spans="1:51" s="15" customFormat="1" ht="12">
      <c r="A372" s="15"/>
      <c r="B372" s="219"/>
      <c r="C372" s="15"/>
      <c r="D372" s="200" t="s">
        <v>148</v>
      </c>
      <c r="E372" s="220" t="s">
        <v>1</v>
      </c>
      <c r="F372" s="221" t="s">
        <v>151</v>
      </c>
      <c r="G372" s="15"/>
      <c r="H372" s="222">
        <v>1</v>
      </c>
      <c r="I372" s="223"/>
      <c r="J372" s="15"/>
      <c r="K372" s="15"/>
      <c r="L372" s="219"/>
      <c r="M372" s="224"/>
      <c r="N372" s="225"/>
      <c r="O372" s="225"/>
      <c r="P372" s="225"/>
      <c r="Q372" s="225"/>
      <c r="R372" s="225"/>
      <c r="S372" s="225"/>
      <c r="T372" s="226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20" t="s">
        <v>148</v>
      </c>
      <c r="AU372" s="220" t="s">
        <v>157</v>
      </c>
      <c r="AV372" s="15" t="s">
        <v>144</v>
      </c>
      <c r="AW372" s="15" t="s">
        <v>32</v>
      </c>
      <c r="AX372" s="15" t="s">
        <v>86</v>
      </c>
      <c r="AY372" s="220" t="s">
        <v>136</v>
      </c>
    </row>
    <row r="373" spans="1:65" s="2" customFormat="1" ht="16.5" customHeight="1">
      <c r="A373" s="37"/>
      <c r="B373" s="187"/>
      <c r="C373" s="227" t="s">
        <v>386</v>
      </c>
      <c r="D373" s="227" t="s">
        <v>259</v>
      </c>
      <c r="E373" s="228" t="s">
        <v>383</v>
      </c>
      <c r="F373" s="229" t="s">
        <v>384</v>
      </c>
      <c r="G373" s="230" t="s">
        <v>356</v>
      </c>
      <c r="H373" s="231">
        <v>5</v>
      </c>
      <c r="I373" s="232"/>
      <c r="J373" s="231">
        <f>ROUND(I373*H373,2)</f>
        <v>0</v>
      </c>
      <c r="K373" s="229" t="s">
        <v>1</v>
      </c>
      <c r="L373" s="233"/>
      <c r="M373" s="234" t="s">
        <v>1</v>
      </c>
      <c r="N373" s="235" t="s">
        <v>43</v>
      </c>
      <c r="O373" s="76"/>
      <c r="P373" s="196">
        <f>O373*H373</f>
        <v>0</v>
      </c>
      <c r="Q373" s="196">
        <v>0</v>
      </c>
      <c r="R373" s="196">
        <f>Q373*H373</f>
        <v>0</v>
      </c>
      <c r="S373" s="196">
        <v>0</v>
      </c>
      <c r="T373" s="197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98" t="s">
        <v>195</v>
      </c>
      <c r="AT373" s="198" t="s">
        <v>259</v>
      </c>
      <c r="AU373" s="198" t="s">
        <v>157</v>
      </c>
      <c r="AY373" s="18" t="s">
        <v>136</v>
      </c>
      <c r="BE373" s="199">
        <f>IF(N373="základní",J373,0)</f>
        <v>0</v>
      </c>
      <c r="BF373" s="199">
        <f>IF(N373="snížená",J373,0)</f>
        <v>0</v>
      </c>
      <c r="BG373" s="199">
        <f>IF(N373="zákl. přenesená",J373,0)</f>
        <v>0</v>
      </c>
      <c r="BH373" s="199">
        <f>IF(N373="sníž. přenesená",J373,0)</f>
        <v>0</v>
      </c>
      <c r="BI373" s="199">
        <f>IF(N373="nulová",J373,0)</f>
        <v>0</v>
      </c>
      <c r="BJ373" s="18" t="s">
        <v>86</v>
      </c>
      <c r="BK373" s="199">
        <f>ROUND(I373*H373,2)</f>
        <v>0</v>
      </c>
      <c r="BL373" s="18" t="s">
        <v>144</v>
      </c>
      <c r="BM373" s="198" t="s">
        <v>652</v>
      </c>
    </row>
    <row r="374" spans="1:47" s="2" customFormat="1" ht="12">
      <c r="A374" s="37"/>
      <c r="B374" s="38"/>
      <c r="C374" s="37"/>
      <c r="D374" s="200" t="s">
        <v>146</v>
      </c>
      <c r="E374" s="37"/>
      <c r="F374" s="201" t="s">
        <v>384</v>
      </c>
      <c r="G374" s="37"/>
      <c r="H374" s="37"/>
      <c r="I374" s="123"/>
      <c r="J374" s="37"/>
      <c r="K374" s="37"/>
      <c r="L374" s="38"/>
      <c r="M374" s="202"/>
      <c r="N374" s="203"/>
      <c r="O374" s="76"/>
      <c r="P374" s="76"/>
      <c r="Q374" s="76"/>
      <c r="R374" s="76"/>
      <c r="S374" s="76"/>
      <c r="T374" s="7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8" t="s">
        <v>146</v>
      </c>
      <c r="AU374" s="18" t="s">
        <v>157</v>
      </c>
    </row>
    <row r="375" spans="1:51" s="13" customFormat="1" ht="12">
      <c r="A375" s="13"/>
      <c r="B375" s="204"/>
      <c r="C375" s="13"/>
      <c r="D375" s="200" t="s">
        <v>148</v>
      </c>
      <c r="E375" s="205" t="s">
        <v>1</v>
      </c>
      <c r="F375" s="206" t="s">
        <v>649</v>
      </c>
      <c r="G375" s="13"/>
      <c r="H375" s="205" t="s">
        <v>1</v>
      </c>
      <c r="I375" s="207"/>
      <c r="J375" s="13"/>
      <c r="K375" s="13"/>
      <c r="L375" s="204"/>
      <c r="M375" s="208"/>
      <c r="N375" s="209"/>
      <c r="O375" s="209"/>
      <c r="P375" s="209"/>
      <c r="Q375" s="209"/>
      <c r="R375" s="209"/>
      <c r="S375" s="209"/>
      <c r="T375" s="210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05" t="s">
        <v>148</v>
      </c>
      <c r="AU375" s="205" t="s">
        <v>157</v>
      </c>
      <c r="AV375" s="13" t="s">
        <v>86</v>
      </c>
      <c r="AW375" s="13" t="s">
        <v>32</v>
      </c>
      <c r="AX375" s="13" t="s">
        <v>78</v>
      </c>
      <c r="AY375" s="205" t="s">
        <v>136</v>
      </c>
    </row>
    <row r="376" spans="1:51" s="14" customFormat="1" ht="12">
      <c r="A376" s="14"/>
      <c r="B376" s="211"/>
      <c r="C376" s="14"/>
      <c r="D376" s="200" t="s">
        <v>148</v>
      </c>
      <c r="E376" s="212" t="s">
        <v>1</v>
      </c>
      <c r="F376" s="213" t="s">
        <v>174</v>
      </c>
      <c r="G376" s="14"/>
      <c r="H376" s="214">
        <v>5</v>
      </c>
      <c r="I376" s="215"/>
      <c r="J376" s="14"/>
      <c r="K376" s="14"/>
      <c r="L376" s="211"/>
      <c r="M376" s="216"/>
      <c r="N376" s="217"/>
      <c r="O376" s="217"/>
      <c r="P376" s="217"/>
      <c r="Q376" s="217"/>
      <c r="R376" s="217"/>
      <c r="S376" s="217"/>
      <c r="T376" s="218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12" t="s">
        <v>148</v>
      </c>
      <c r="AU376" s="212" t="s">
        <v>157</v>
      </c>
      <c r="AV376" s="14" t="s">
        <v>88</v>
      </c>
      <c r="AW376" s="14" t="s">
        <v>32</v>
      </c>
      <c r="AX376" s="14" t="s">
        <v>78</v>
      </c>
      <c r="AY376" s="212" t="s">
        <v>136</v>
      </c>
    </row>
    <row r="377" spans="1:51" s="15" customFormat="1" ht="12">
      <c r="A377" s="15"/>
      <c r="B377" s="219"/>
      <c r="C377" s="15"/>
      <c r="D377" s="200" t="s">
        <v>148</v>
      </c>
      <c r="E377" s="220" t="s">
        <v>1</v>
      </c>
      <c r="F377" s="221" t="s">
        <v>151</v>
      </c>
      <c r="G377" s="15"/>
      <c r="H377" s="222">
        <v>5</v>
      </c>
      <c r="I377" s="223"/>
      <c r="J377" s="15"/>
      <c r="K377" s="15"/>
      <c r="L377" s="219"/>
      <c r="M377" s="224"/>
      <c r="N377" s="225"/>
      <c r="O377" s="225"/>
      <c r="P377" s="225"/>
      <c r="Q377" s="225"/>
      <c r="R377" s="225"/>
      <c r="S377" s="225"/>
      <c r="T377" s="226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20" t="s">
        <v>148</v>
      </c>
      <c r="AU377" s="220" t="s">
        <v>157</v>
      </c>
      <c r="AV377" s="15" t="s">
        <v>144</v>
      </c>
      <c r="AW377" s="15" t="s">
        <v>32</v>
      </c>
      <c r="AX377" s="15" t="s">
        <v>86</v>
      </c>
      <c r="AY377" s="220" t="s">
        <v>136</v>
      </c>
    </row>
    <row r="378" spans="1:65" s="2" customFormat="1" ht="21.75" customHeight="1">
      <c r="A378" s="37"/>
      <c r="B378" s="187"/>
      <c r="C378" s="227" t="s">
        <v>390</v>
      </c>
      <c r="D378" s="227" t="s">
        <v>259</v>
      </c>
      <c r="E378" s="228" t="s">
        <v>379</v>
      </c>
      <c r="F378" s="229" t="s">
        <v>380</v>
      </c>
      <c r="G378" s="230" t="s">
        <v>356</v>
      </c>
      <c r="H378" s="231">
        <v>1</v>
      </c>
      <c r="I378" s="232"/>
      <c r="J378" s="231">
        <f>ROUND(I378*H378,2)</f>
        <v>0</v>
      </c>
      <c r="K378" s="229" t="s">
        <v>1</v>
      </c>
      <c r="L378" s="233"/>
      <c r="M378" s="234" t="s">
        <v>1</v>
      </c>
      <c r="N378" s="235" t="s">
        <v>43</v>
      </c>
      <c r="O378" s="76"/>
      <c r="P378" s="196">
        <f>O378*H378</f>
        <v>0</v>
      </c>
      <c r="Q378" s="196">
        <v>0</v>
      </c>
      <c r="R378" s="196">
        <f>Q378*H378</f>
        <v>0</v>
      </c>
      <c r="S378" s="196">
        <v>0</v>
      </c>
      <c r="T378" s="197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98" t="s">
        <v>195</v>
      </c>
      <c r="AT378" s="198" t="s">
        <v>259</v>
      </c>
      <c r="AU378" s="198" t="s">
        <v>157</v>
      </c>
      <c r="AY378" s="18" t="s">
        <v>136</v>
      </c>
      <c r="BE378" s="199">
        <f>IF(N378="základní",J378,0)</f>
        <v>0</v>
      </c>
      <c r="BF378" s="199">
        <f>IF(N378="snížená",J378,0)</f>
        <v>0</v>
      </c>
      <c r="BG378" s="199">
        <f>IF(N378="zákl. přenesená",J378,0)</f>
        <v>0</v>
      </c>
      <c r="BH378" s="199">
        <f>IF(N378="sníž. přenesená",J378,0)</f>
        <v>0</v>
      </c>
      <c r="BI378" s="199">
        <f>IF(N378="nulová",J378,0)</f>
        <v>0</v>
      </c>
      <c r="BJ378" s="18" t="s">
        <v>86</v>
      </c>
      <c r="BK378" s="199">
        <f>ROUND(I378*H378,2)</f>
        <v>0</v>
      </c>
      <c r="BL378" s="18" t="s">
        <v>144</v>
      </c>
      <c r="BM378" s="198" t="s">
        <v>653</v>
      </c>
    </row>
    <row r="379" spans="1:47" s="2" customFormat="1" ht="12">
      <c r="A379" s="37"/>
      <c r="B379" s="38"/>
      <c r="C379" s="37"/>
      <c r="D379" s="200" t="s">
        <v>146</v>
      </c>
      <c r="E379" s="37"/>
      <c r="F379" s="201" t="s">
        <v>380</v>
      </c>
      <c r="G379" s="37"/>
      <c r="H379" s="37"/>
      <c r="I379" s="123"/>
      <c r="J379" s="37"/>
      <c r="K379" s="37"/>
      <c r="L379" s="38"/>
      <c r="M379" s="202"/>
      <c r="N379" s="203"/>
      <c r="O379" s="76"/>
      <c r="P379" s="76"/>
      <c r="Q379" s="76"/>
      <c r="R379" s="76"/>
      <c r="S379" s="76"/>
      <c r="T379" s="7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8" t="s">
        <v>146</v>
      </c>
      <c r="AU379" s="18" t="s">
        <v>157</v>
      </c>
    </row>
    <row r="380" spans="1:51" s="13" customFormat="1" ht="12">
      <c r="A380" s="13"/>
      <c r="B380" s="204"/>
      <c r="C380" s="13"/>
      <c r="D380" s="200" t="s">
        <v>148</v>
      </c>
      <c r="E380" s="205" t="s">
        <v>1</v>
      </c>
      <c r="F380" s="206" t="s">
        <v>649</v>
      </c>
      <c r="G380" s="13"/>
      <c r="H380" s="205" t="s">
        <v>1</v>
      </c>
      <c r="I380" s="207"/>
      <c r="J380" s="13"/>
      <c r="K380" s="13"/>
      <c r="L380" s="204"/>
      <c r="M380" s="208"/>
      <c r="N380" s="209"/>
      <c r="O380" s="209"/>
      <c r="P380" s="209"/>
      <c r="Q380" s="209"/>
      <c r="R380" s="209"/>
      <c r="S380" s="209"/>
      <c r="T380" s="210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05" t="s">
        <v>148</v>
      </c>
      <c r="AU380" s="205" t="s">
        <v>157</v>
      </c>
      <c r="AV380" s="13" t="s">
        <v>86</v>
      </c>
      <c r="AW380" s="13" t="s">
        <v>32</v>
      </c>
      <c r="AX380" s="13" t="s">
        <v>78</v>
      </c>
      <c r="AY380" s="205" t="s">
        <v>136</v>
      </c>
    </row>
    <row r="381" spans="1:51" s="14" customFormat="1" ht="12">
      <c r="A381" s="14"/>
      <c r="B381" s="211"/>
      <c r="C381" s="14"/>
      <c r="D381" s="200" t="s">
        <v>148</v>
      </c>
      <c r="E381" s="212" t="s">
        <v>1</v>
      </c>
      <c r="F381" s="213" t="s">
        <v>86</v>
      </c>
      <c r="G381" s="14"/>
      <c r="H381" s="214">
        <v>1</v>
      </c>
      <c r="I381" s="215"/>
      <c r="J381" s="14"/>
      <c r="K381" s="14"/>
      <c r="L381" s="211"/>
      <c r="M381" s="216"/>
      <c r="N381" s="217"/>
      <c r="O381" s="217"/>
      <c r="P381" s="217"/>
      <c r="Q381" s="217"/>
      <c r="R381" s="217"/>
      <c r="S381" s="217"/>
      <c r="T381" s="218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12" t="s">
        <v>148</v>
      </c>
      <c r="AU381" s="212" t="s">
        <v>157</v>
      </c>
      <c r="AV381" s="14" t="s">
        <v>88</v>
      </c>
      <c r="AW381" s="14" t="s">
        <v>32</v>
      </c>
      <c r="AX381" s="14" t="s">
        <v>78</v>
      </c>
      <c r="AY381" s="212" t="s">
        <v>136</v>
      </c>
    </row>
    <row r="382" spans="1:51" s="15" customFormat="1" ht="12">
      <c r="A382" s="15"/>
      <c r="B382" s="219"/>
      <c r="C382" s="15"/>
      <c r="D382" s="200" t="s">
        <v>148</v>
      </c>
      <c r="E382" s="220" t="s">
        <v>1</v>
      </c>
      <c r="F382" s="221" t="s">
        <v>151</v>
      </c>
      <c r="G382" s="15"/>
      <c r="H382" s="222">
        <v>1</v>
      </c>
      <c r="I382" s="223"/>
      <c r="J382" s="15"/>
      <c r="K382" s="15"/>
      <c r="L382" s="219"/>
      <c r="M382" s="224"/>
      <c r="N382" s="225"/>
      <c r="O382" s="225"/>
      <c r="P382" s="225"/>
      <c r="Q382" s="225"/>
      <c r="R382" s="225"/>
      <c r="S382" s="225"/>
      <c r="T382" s="226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20" t="s">
        <v>148</v>
      </c>
      <c r="AU382" s="220" t="s">
        <v>157</v>
      </c>
      <c r="AV382" s="15" t="s">
        <v>144</v>
      </c>
      <c r="AW382" s="15" t="s">
        <v>32</v>
      </c>
      <c r="AX382" s="15" t="s">
        <v>86</v>
      </c>
      <c r="AY382" s="220" t="s">
        <v>136</v>
      </c>
    </row>
    <row r="383" spans="1:65" s="2" customFormat="1" ht="16.5" customHeight="1">
      <c r="A383" s="37"/>
      <c r="B383" s="187"/>
      <c r="C383" s="227" t="s">
        <v>394</v>
      </c>
      <c r="D383" s="227" t="s">
        <v>259</v>
      </c>
      <c r="E383" s="228" t="s">
        <v>395</v>
      </c>
      <c r="F383" s="229" t="s">
        <v>396</v>
      </c>
      <c r="G383" s="230" t="s">
        <v>356</v>
      </c>
      <c r="H383" s="231">
        <v>1</v>
      </c>
      <c r="I383" s="232"/>
      <c r="J383" s="231">
        <f>ROUND(I383*H383,2)</f>
        <v>0</v>
      </c>
      <c r="K383" s="229" t="s">
        <v>1</v>
      </c>
      <c r="L383" s="233"/>
      <c r="M383" s="234" t="s">
        <v>1</v>
      </c>
      <c r="N383" s="235" t="s">
        <v>43</v>
      </c>
      <c r="O383" s="76"/>
      <c r="P383" s="196">
        <f>O383*H383</f>
        <v>0</v>
      </c>
      <c r="Q383" s="196">
        <v>0</v>
      </c>
      <c r="R383" s="196">
        <f>Q383*H383</f>
        <v>0</v>
      </c>
      <c r="S383" s="196">
        <v>0</v>
      </c>
      <c r="T383" s="197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198" t="s">
        <v>195</v>
      </c>
      <c r="AT383" s="198" t="s">
        <v>259</v>
      </c>
      <c r="AU383" s="198" t="s">
        <v>157</v>
      </c>
      <c r="AY383" s="18" t="s">
        <v>136</v>
      </c>
      <c r="BE383" s="199">
        <f>IF(N383="základní",J383,0)</f>
        <v>0</v>
      </c>
      <c r="BF383" s="199">
        <f>IF(N383="snížená",J383,0)</f>
        <v>0</v>
      </c>
      <c r="BG383" s="199">
        <f>IF(N383="zákl. přenesená",J383,0)</f>
        <v>0</v>
      </c>
      <c r="BH383" s="199">
        <f>IF(N383="sníž. přenesená",J383,0)</f>
        <v>0</v>
      </c>
      <c r="BI383" s="199">
        <f>IF(N383="nulová",J383,0)</f>
        <v>0</v>
      </c>
      <c r="BJ383" s="18" t="s">
        <v>86</v>
      </c>
      <c r="BK383" s="199">
        <f>ROUND(I383*H383,2)</f>
        <v>0</v>
      </c>
      <c r="BL383" s="18" t="s">
        <v>144</v>
      </c>
      <c r="BM383" s="198" t="s">
        <v>654</v>
      </c>
    </row>
    <row r="384" spans="1:47" s="2" customFormat="1" ht="12">
      <c r="A384" s="37"/>
      <c r="B384" s="38"/>
      <c r="C384" s="37"/>
      <c r="D384" s="200" t="s">
        <v>146</v>
      </c>
      <c r="E384" s="37"/>
      <c r="F384" s="201" t="s">
        <v>396</v>
      </c>
      <c r="G384" s="37"/>
      <c r="H384" s="37"/>
      <c r="I384" s="123"/>
      <c r="J384" s="37"/>
      <c r="K384" s="37"/>
      <c r="L384" s="38"/>
      <c r="M384" s="202"/>
      <c r="N384" s="203"/>
      <c r="O384" s="76"/>
      <c r="P384" s="76"/>
      <c r="Q384" s="76"/>
      <c r="R384" s="76"/>
      <c r="S384" s="76"/>
      <c r="T384" s="7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8" t="s">
        <v>146</v>
      </c>
      <c r="AU384" s="18" t="s">
        <v>157</v>
      </c>
    </row>
    <row r="385" spans="1:51" s="13" customFormat="1" ht="12">
      <c r="A385" s="13"/>
      <c r="B385" s="204"/>
      <c r="C385" s="13"/>
      <c r="D385" s="200" t="s">
        <v>148</v>
      </c>
      <c r="E385" s="205" t="s">
        <v>1</v>
      </c>
      <c r="F385" s="206" t="s">
        <v>649</v>
      </c>
      <c r="G385" s="13"/>
      <c r="H385" s="205" t="s">
        <v>1</v>
      </c>
      <c r="I385" s="207"/>
      <c r="J385" s="13"/>
      <c r="K385" s="13"/>
      <c r="L385" s="204"/>
      <c r="M385" s="208"/>
      <c r="N385" s="209"/>
      <c r="O385" s="209"/>
      <c r="P385" s="209"/>
      <c r="Q385" s="209"/>
      <c r="R385" s="209"/>
      <c r="S385" s="209"/>
      <c r="T385" s="210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05" t="s">
        <v>148</v>
      </c>
      <c r="AU385" s="205" t="s">
        <v>157</v>
      </c>
      <c r="AV385" s="13" t="s">
        <v>86</v>
      </c>
      <c r="AW385" s="13" t="s">
        <v>32</v>
      </c>
      <c r="AX385" s="13" t="s">
        <v>78</v>
      </c>
      <c r="AY385" s="205" t="s">
        <v>136</v>
      </c>
    </row>
    <row r="386" spans="1:51" s="14" customFormat="1" ht="12">
      <c r="A386" s="14"/>
      <c r="B386" s="211"/>
      <c r="C386" s="14"/>
      <c r="D386" s="200" t="s">
        <v>148</v>
      </c>
      <c r="E386" s="212" t="s">
        <v>1</v>
      </c>
      <c r="F386" s="213" t="s">
        <v>86</v>
      </c>
      <c r="G386" s="14"/>
      <c r="H386" s="214">
        <v>1</v>
      </c>
      <c r="I386" s="215"/>
      <c r="J386" s="14"/>
      <c r="K386" s="14"/>
      <c r="L386" s="211"/>
      <c r="M386" s="216"/>
      <c r="N386" s="217"/>
      <c r="O386" s="217"/>
      <c r="P386" s="217"/>
      <c r="Q386" s="217"/>
      <c r="R386" s="217"/>
      <c r="S386" s="217"/>
      <c r="T386" s="218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12" t="s">
        <v>148</v>
      </c>
      <c r="AU386" s="212" t="s">
        <v>157</v>
      </c>
      <c r="AV386" s="14" t="s">
        <v>88</v>
      </c>
      <c r="AW386" s="14" t="s">
        <v>32</v>
      </c>
      <c r="AX386" s="14" t="s">
        <v>78</v>
      </c>
      <c r="AY386" s="212" t="s">
        <v>136</v>
      </c>
    </row>
    <row r="387" spans="1:51" s="15" customFormat="1" ht="12">
      <c r="A387" s="15"/>
      <c r="B387" s="219"/>
      <c r="C387" s="15"/>
      <c r="D387" s="200" t="s">
        <v>148</v>
      </c>
      <c r="E387" s="220" t="s">
        <v>1</v>
      </c>
      <c r="F387" s="221" t="s">
        <v>151</v>
      </c>
      <c r="G387" s="15"/>
      <c r="H387" s="222">
        <v>1</v>
      </c>
      <c r="I387" s="223"/>
      <c r="J387" s="15"/>
      <c r="K387" s="15"/>
      <c r="L387" s="219"/>
      <c r="M387" s="224"/>
      <c r="N387" s="225"/>
      <c r="O387" s="225"/>
      <c r="P387" s="225"/>
      <c r="Q387" s="225"/>
      <c r="R387" s="225"/>
      <c r="S387" s="225"/>
      <c r="T387" s="226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T387" s="220" t="s">
        <v>148</v>
      </c>
      <c r="AU387" s="220" t="s">
        <v>157</v>
      </c>
      <c r="AV387" s="15" t="s">
        <v>144</v>
      </c>
      <c r="AW387" s="15" t="s">
        <v>32</v>
      </c>
      <c r="AX387" s="15" t="s">
        <v>86</v>
      </c>
      <c r="AY387" s="220" t="s">
        <v>136</v>
      </c>
    </row>
    <row r="388" spans="1:65" s="2" customFormat="1" ht="21.75" customHeight="1">
      <c r="A388" s="37"/>
      <c r="B388" s="187"/>
      <c r="C388" s="227" t="s">
        <v>399</v>
      </c>
      <c r="D388" s="227" t="s">
        <v>259</v>
      </c>
      <c r="E388" s="228" t="s">
        <v>387</v>
      </c>
      <c r="F388" s="229" t="s">
        <v>388</v>
      </c>
      <c r="G388" s="230" t="s">
        <v>356</v>
      </c>
      <c r="H388" s="231">
        <v>1</v>
      </c>
      <c r="I388" s="232"/>
      <c r="J388" s="231">
        <f>ROUND(I388*H388,2)</f>
        <v>0</v>
      </c>
      <c r="K388" s="229" t="s">
        <v>1</v>
      </c>
      <c r="L388" s="233"/>
      <c r="M388" s="234" t="s">
        <v>1</v>
      </c>
      <c r="N388" s="235" t="s">
        <v>43</v>
      </c>
      <c r="O388" s="76"/>
      <c r="P388" s="196">
        <f>O388*H388</f>
        <v>0</v>
      </c>
      <c r="Q388" s="196">
        <v>0</v>
      </c>
      <c r="R388" s="196">
        <f>Q388*H388</f>
        <v>0</v>
      </c>
      <c r="S388" s="196">
        <v>0</v>
      </c>
      <c r="T388" s="197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198" t="s">
        <v>195</v>
      </c>
      <c r="AT388" s="198" t="s">
        <v>259</v>
      </c>
      <c r="AU388" s="198" t="s">
        <v>157</v>
      </c>
      <c r="AY388" s="18" t="s">
        <v>136</v>
      </c>
      <c r="BE388" s="199">
        <f>IF(N388="základní",J388,0)</f>
        <v>0</v>
      </c>
      <c r="BF388" s="199">
        <f>IF(N388="snížená",J388,0)</f>
        <v>0</v>
      </c>
      <c r="BG388" s="199">
        <f>IF(N388="zákl. přenesená",J388,0)</f>
        <v>0</v>
      </c>
      <c r="BH388" s="199">
        <f>IF(N388="sníž. přenesená",J388,0)</f>
        <v>0</v>
      </c>
      <c r="BI388" s="199">
        <f>IF(N388="nulová",J388,0)</f>
        <v>0</v>
      </c>
      <c r="BJ388" s="18" t="s">
        <v>86</v>
      </c>
      <c r="BK388" s="199">
        <f>ROUND(I388*H388,2)</f>
        <v>0</v>
      </c>
      <c r="BL388" s="18" t="s">
        <v>144</v>
      </c>
      <c r="BM388" s="198" t="s">
        <v>655</v>
      </c>
    </row>
    <row r="389" spans="1:47" s="2" customFormat="1" ht="12">
      <c r="A389" s="37"/>
      <c r="B389" s="38"/>
      <c r="C389" s="37"/>
      <c r="D389" s="200" t="s">
        <v>146</v>
      </c>
      <c r="E389" s="37"/>
      <c r="F389" s="201" t="s">
        <v>388</v>
      </c>
      <c r="G389" s="37"/>
      <c r="H389" s="37"/>
      <c r="I389" s="123"/>
      <c r="J389" s="37"/>
      <c r="K389" s="37"/>
      <c r="L389" s="38"/>
      <c r="M389" s="202"/>
      <c r="N389" s="203"/>
      <c r="O389" s="76"/>
      <c r="P389" s="76"/>
      <c r="Q389" s="76"/>
      <c r="R389" s="76"/>
      <c r="S389" s="76"/>
      <c r="T389" s="7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8" t="s">
        <v>146</v>
      </c>
      <c r="AU389" s="18" t="s">
        <v>157</v>
      </c>
    </row>
    <row r="390" spans="1:51" s="13" customFormat="1" ht="12">
      <c r="A390" s="13"/>
      <c r="B390" s="204"/>
      <c r="C390" s="13"/>
      <c r="D390" s="200" t="s">
        <v>148</v>
      </c>
      <c r="E390" s="205" t="s">
        <v>1</v>
      </c>
      <c r="F390" s="206" t="s">
        <v>649</v>
      </c>
      <c r="G390" s="13"/>
      <c r="H390" s="205" t="s">
        <v>1</v>
      </c>
      <c r="I390" s="207"/>
      <c r="J390" s="13"/>
      <c r="K390" s="13"/>
      <c r="L390" s="204"/>
      <c r="M390" s="208"/>
      <c r="N390" s="209"/>
      <c r="O390" s="209"/>
      <c r="P390" s="209"/>
      <c r="Q390" s="209"/>
      <c r="R390" s="209"/>
      <c r="S390" s="209"/>
      <c r="T390" s="21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05" t="s">
        <v>148</v>
      </c>
      <c r="AU390" s="205" t="s">
        <v>157</v>
      </c>
      <c r="AV390" s="13" t="s">
        <v>86</v>
      </c>
      <c r="AW390" s="13" t="s">
        <v>32</v>
      </c>
      <c r="AX390" s="13" t="s">
        <v>78</v>
      </c>
      <c r="AY390" s="205" t="s">
        <v>136</v>
      </c>
    </row>
    <row r="391" spans="1:51" s="14" customFormat="1" ht="12">
      <c r="A391" s="14"/>
      <c r="B391" s="211"/>
      <c r="C391" s="14"/>
      <c r="D391" s="200" t="s">
        <v>148</v>
      </c>
      <c r="E391" s="212" t="s">
        <v>1</v>
      </c>
      <c r="F391" s="213" t="s">
        <v>86</v>
      </c>
      <c r="G391" s="14"/>
      <c r="H391" s="214">
        <v>1</v>
      </c>
      <c r="I391" s="215"/>
      <c r="J391" s="14"/>
      <c r="K391" s="14"/>
      <c r="L391" s="211"/>
      <c r="M391" s="216"/>
      <c r="N391" s="217"/>
      <c r="O391" s="217"/>
      <c r="P391" s="217"/>
      <c r="Q391" s="217"/>
      <c r="R391" s="217"/>
      <c r="S391" s="217"/>
      <c r="T391" s="21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12" t="s">
        <v>148</v>
      </c>
      <c r="AU391" s="212" t="s">
        <v>157</v>
      </c>
      <c r="AV391" s="14" t="s">
        <v>88</v>
      </c>
      <c r="AW391" s="14" t="s">
        <v>32</v>
      </c>
      <c r="AX391" s="14" t="s">
        <v>78</v>
      </c>
      <c r="AY391" s="212" t="s">
        <v>136</v>
      </c>
    </row>
    <row r="392" spans="1:51" s="15" customFormat="1" ht="12">
      <c r="A392" s="15"/>
      <c r="B392" s="219"/>
      <c r="C392" s="15"/>
      <c r="D392" s="200" t="s">
        <v>148</v>
      </c>
      <c r="E392" s="220" t="s">
        <v>1</v>
      </c>
      <c r="F392" s="221" t="s">
        <v>151</v>
      </c>
      <c r="G392" s="15"/>
      <c r="H392" s="222">
        <v>1</v>
      </c>
      <c r="I392" s="223"/>
      <c r="J392" s="15"/>
      <c r="K392" s="15"/>
      <c r="L392" s="219"/>
      <c r="M392" s="224"/>
      <c r="N392" s="225"/>
      <c r="O392" s="225"/>
      <c r="P392" s="225"/>
      <c r="Q392" s="225"/>
      <c r="R392" s="225"/>
      <c r="S392" s="225"/>
      <c r="T392" s="226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20" t="s">
        <v>148</v>
      </c>
      <c r="AU392" s="220" t="s">
        <v>157</v>
      </c>
      <c r="AV392" s="15" t="s">
        <v>144</v>
      </c>
      <c r="AW392" s="15" t="s">
        <v>32</v>
      </c>
      <c r="AX392" s="15" t="s">
        <v>86</v>
      </c>
      <c r="AY392" s="220" t="s">
        <v>136</v>
      </c>
    </row>
    <row r="393" spans="1:65" s="2" customFormat="1" ht="16.5" customHeight="1">
      <c r="A393" s="37"/>
      <c r="B393" s="187"/>
      <c r="C393" s="227" t="s">
        <v>404</v>
      </c>
      <c r="D393" s="227" t="s">
        <v>259</v>
      </c>
      <c r="E393" s="228" t="s">
        <v>367</v>
      </c>
      <c r="F393" s="229" t="s">
        <v>368</v>
      </c>
      <c r="G393" s="230" t="s">
        <v>356</v>
      </c>
      <c r="H393" s="231">
        <v>17</v>
      </c>
      <c r="I393" s="232"/>
      <c r="J393" s="231">
        <f>ROUND(I393*H393,2)</f>
        <v>0</v>
      </c>
      <c r="K393" s="229" t="s">
        <v>1</v>
      </c>
      <c r="L393" s="233"/>
      <c r="M393" s="234" t="s">
        <v>1</v>
      </c>
      <c r="N393" s="235" t="s">
        <v>43</v>
      </c>
      <c r="O393" s="76"/>
      <c r="P393" s="196">
        <f>O393*H393</f>
        <v>0</v>
      </c>
      <c r="Q393" s="196">
        <v>0</v>
      </c>
      <c r="R393" s="196">
        <f>Q393*H393</f>
        <v>0</v>
      </c>
      <c r="S393" s="196">
        <v>0</v>
      </c>
      <c r="T393" s="197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198" t="s">
        <v>195</v>
      </c>
      <c r="AT393" s="198" t="s">
        <v>259</v>
      </c>
      <c r="AU393" s="198" t="s">
        <v>157</v>
      </c>
      <c r="AY393" s="18" t="s">
        <v>136</v>
      </c>
      <c r="BE393" s="199">
        <f>IF(N393="základní",J393,0)</f>
        <v>0</v>
      </c>
      <c r="BF393" s="199">
        <f>IF(N393="snížená",J393,0)</f>
        <v>0</v>
      </c>
      <c r="BG393" s="199">
        <f>IF(N393="zákl. přenesená",J393,0)</f>
        <v>0</v>
      </c>
      <c r="BH393" s="199">
        <f>IF(N393="sníž. přenesená",J393,0)</f>
        <v>0</v>
      </c>
      <c r="BI393" s="199">
        <f>IF(N393="nulová",J393,0)</f>
        <v>0</v>
      </c>
      <c r="BJ393" s="18" t="s">
        <v>86</v>
      </c>
      <c r="BK393" s="199">
        <f>ROUND(I393*H393,2)</f>
        <v>0</v>
      </c>
      <c r="BL393" s="18" t="s">
        <v>144</v>
      </c>
      <c r="BM393" s="198" t="s">
        <v>656</v>
      </c>
    </row>
    <row r="394" spans="1:47" s="2" customFormat="1" ht="12">
      <c r="A394" s="37"/>
      <c r="B394" s="38"/>
      <c r="C394" s="37"/>
      <c r="D394" s="200" t="s">
        <v>146</v>
      </c>
      <c r="E394" s="37"/>
      <c r="F394" s="201" t="s">
        <v>368</v>
      </c>
      <c r="G394" s="37"/>
      <c r="H394" s="37"/>
      <c r="I394" s="123"/>
      <c r="J394" s="37"/>
      <c r="K394" s="37"/>
      <c r="L394" s="38"/>
      <c r="M394" s="202"/>
      <c r="N394" s="203"/>
      <c r="O394" s="76"/>
      <c r="P394" s="76"/>
      <c r="Q394" s="76"/>
      <c r="R394" s="76"/>
      <c r="S394" s="76"/>
      <c r="T394" s="7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18" t="s">
        <v>146</v>
      </c>
      <c r="AU394" s="18" t="s">
        <v>157</v>
      </c>
    </row>
    <row r="395" spans="1:51" s="13" customFormat="1" ht="12">
      <c r="A395" s="13"/>
      <c r="B395" s="204"/>
      <c r="C395" s="13"/>
      <c r="D395" s="200" t="s">
        <v>148</v>
      </c>
      <c r="E395" s="205" t="s">
        <v>1</v>
      </c>
      <c r="F395" s="206" t="s">
        <v>649</v>
      </c>
      <c r="G395" s="13"/>
      <c r="H395" s="205" t="s">
        <v>1</v>
      </c>
      <c r="I395" s="207"/>
      <c r="J395" s="13"/>
      <c r="K395" s="13"/>
      <c r="L395" s="204"/>
      <c r="M395" s="208"/>
      <c r="N395" s="209"/>
      <c r="O395" s="209"/>
      <c r="P395" s="209"/>
      <c r="Q395" s="209"/>
      <c r="R395" s="209"/>
      <c r="S395" s="209"/>
      <c r="T395" s="21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05" t="s">
        <v>148</v>
      </c>
      <c r="AU395" s="205" t="s">
        <v>157</v>
      </c>
      <c r="AV395" s="13" t="s">
        <v>86</v>
      </c>
      <c r="AW395" s="13" t="s">
        <v>32</v>
      </c>
      <c r="AX395" s="13" t="s">
        <v>78</v>
      </c>
      <c r="AY395" s="205" t="s">
        <v>136</v>
      </c>
    </row>
    <row r="396" spans="1:51" s="14" customFormat="1" ht="12">
      <c r="A396" s="14"/>
      <c r="B396" s="211"/>
      <c r="C396" s="14"/>
      <c r="D396" s="200" t="s">
        <v>148</v>
      </c>
      <c r="E396" s="212" t="s">
        <v>1</v>
      </c>
      <c r="F396" s="213" t="s">
        <v>258</v>
      </c>
      <c r="G396" s="14"/>
      <c r="H396" s="214">
        <v>17</v>
      </c>
      <c r="I396" s="215"/>
      <c r="J396" s="14"/>
      <c r="K396" s="14"/>
      <c r="L396" s="211"/>
      <c r="M396" s="216"/>
      <c r="N396" s="217"/>
      <c r="O396" s="217"/>
      <c r="P396" s="217"/>
      <c r="Q396" s="217"/>
      <c r="R396" s="217"/>
      <c r="S396" s="217"/>
      <c r="T396" s="21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12" t="s">
        <v>148</v>
      </c>
      <c r="AU396" s="212" t="s">
        <v>157</v>
      </c>
      <c r="AV396" s="14" t="s">
        <v>88</v>
      </c>
      <c r="AW396" s="14" t="s">
        <v>32</v>
      </c>
      <c r="AX396" s="14" t="s">
        <v>78</v>
      </c>
      <c r="AY396" s="212" t="s">
        <v>136</v>
      </c>
    </row>
    <row r="397" spans="1:51" s="15" customFormat="1" ht="12">
      <c r="A397" s="15"/>
      <c r="B397" s="219"/>
      <c r="C397" s="15"/>
      <c r="D397" s="200" t="s">
        <v>148</v>
      </c>
      <c r="E397" s="220" t="s">
        <v>1</v>
      </c>
      <c r="F397" s="221" t="s">
        <v>151</v>
      </c>
      <c r="G397" s="15"/>
      <c r="H397" s="222">
        <v>17</v>
      </c>
      <c r="I397" s="223"/>
      <c r="J397" s="15"/>
      <c r="K397" s="15"/>
      <c r="L397" s="219"/>
      <c r="M397" s="224"/>
      <c r="N397" s="225"/>
      <c r="O397" s="225"/>
      <c r="P397" s="225"/>
      <c r="Q397" s="225"/>
      <c r="R397" s="225"/>
      <c r="S397" s="225"/>
      <c r="T397" s="226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20" t="s">
        <v>148</v>
      </c>
      <c r="AU397" s="220" t="s">
        <v>157</v>
      </c>
      <c r="AV397" s="15" t="s">
        <v>144</v>
      </c>
      <c r="AW397" s="15" t="s">
        <v>32</v>
      </c>
      <c r="AX397" s="15" t="s">
        <v>86</v>
      </c>
      <c r="AY397" s="220" t="s">
        <v>136</v>
      </c>
    </row>
    <row r="398" spans="1:65" s="2" customFormat="1" ht="21.75" customHeight="1">
      <c r="A398" s="37"/>
      <c r="B398" s="187"/>
      <c r="C398" s="188" t="s">
        <v>411</v>
      </c>
      <c r="D398" s="188" t="s">
        <v>139</v>
      </c>
      <c r="E398" s="189" t="s">
        <v>657</v>
      </c>
      <c r="F398" s="190" t="s">
        <v>658</v>
      </c>
      <c r="G398" s="191" t="s">
        <v>142</v>
      </c>
      <c r="H398" s="192">
        <v>6.4</v>
      </c>
      <c r="I398" s="193"/>
      <c r="J398" s="192">
        <f>ROUND(I398*H398,2)</f>
        <v>0</v>
      </c>
      <c r="K398" s="190" t="s">
        <v>143</v>
      </c>
      <c r="L398" s="38"/>
      <c r="M398" s="194" t="s">
        <v>1</v>
      </c>
      <c r="N398" s="195" t="s">
        <v>43</v>
      </c>
      <c r="O398" s="76"/>
      <c r="P398" s="196">
        <f>O398*H398</f>
        <v>0</v>
      </c>
      <c r="Q398" s="196">
        <v>0.408</v>
      </c>
      <c r="R398" s="196">
        <f>Q398*H398</f>
        <v>2.6112</v>
      </c>
      <c r="S398" s="196">
        <v>0</v>
      </c>
      <c r="T398" s="197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98" t="s">
        <v>144</v>
      </c>
      <c r="AT398" s="198" t="s">
        <v>139</v>
      </c>
      <c r="AU398" s="198" t="s">
        <v>157</v>
      </c>
      <c r="AY398" s="18" t="s">
        <v>136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18" t="s">
        <v>86</v>
      </c>
      <c r="BK398" s="199">
        <f>ROUND(I398*H398,2)</f>
        <v>0</v>
      </c>
      <c r="BL398" s="18" t="s">
        <v>144</v>
      </c>
      <c r="BM398" s="198" t="s">
        <v>659</v>
      </c>
    </row>
    <row r="399" spans="1:47" s="2" customFormat="1" ht="12">
      <c r="A399" s="37"/>
      <c r="B399" s="38"/>
      <c r="C399" s="37"/>
      <c r="D399" s="200" t="s">
        <v>146</v>
      </c>
      <c r="E399" s="37"/>
      <c r="F399" s="201" t="s">
        <v>660</v>
      </c>
      <c r="G399" s="37"/>
      <c r="H399" s="37"/>
      <c r="I399" s="123"/>
      <c r="J399" s="37"/>
      <c r="K399" s="37"/>
      <c r="L399" s="38"/>
      <c r="M399" s="202"/>
      <c r="N399" s="203"/>
      <c r="O399" s="76"/>
      <c r="P399" s="76"/>
      <c r="Q399" s="76"/>
      <c r="R399" s="76"/>
      <c r="S399" s="76"/>
      <c r="T399" s="7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8" t="s">
        <v>146</v>
      </c>
      <c r="AU399" s="18" t="s">
        <v>157</v>
      </c>
    </row>
    <row r="400" spans="1:51" s="13" customFormat="1" ht="12">
      <c r="A400" s="13"/>
      <c r="B400" s="204"/>
      <c r="C400" s="13"/>
      <c r="D400" s="200" t="s">
        <v>148</v>
      </c>
      <c r="E400" s="205" t="s">
        <v>1</v>
      </c>
      <c r="F400" s="206" t="s">
        <v>661</v>
      </c>
      <c r="G400" s="13"/>
      <c r="H400" s="205" t="s">
        <v>1</v>
      </c>
      <c r="I400" s="207"/>
      <c r="J400" s="13"/>
      <c r="K400" s="13"/>
      <c r="L400" s="204"/>
      <c r="M400" s="208"/>
      <c r="N400" s="209"/>
      <c r="O400" s="209"/>
      <c r="P400" s="209"/>
      <c r="Q400" s="209"/>
      <c r="R400" s="209"/>
      <c r="S400" s="209"/>
      <c r="T400" s="21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05" t="s">
        <v>148</v>
      </c>
      <c r="AU400" s="205" t="s">
        <v>157</v>
      </c>
      <c r="AV400" s="13" t="s">
        <v>86</v>
      </c>
      <c r="AW400" s="13" t="s">
        <v>32</v>
      </c>
      <c r="AX400" s="13" t="s">
        <v>78</v>
      </c>
      <c r="AY400" s="205" t="s">
        <v>136</v>
      </c>
    </row>
    <row r="401" spans="1:51" s="14" customFormat="1" ht="12">
      <c r="A401" s="14"/>
      <c r="B401" s="211"/>
      <c r="C401" s="14"/>
      <c r="D401" s="200" t="s">
        <v>148</v>
      </c>
      <c r="E401" s="212" t="s">
        <v>1</v>
      </c>
      <c r="F401" s="213" t="s">
        <v>662</v>
      </c>
      <c r="G401" s="14"/>
      <c r="H401" s="214">
        <v>6.4</v>
      </c>
      <c r="I401" s="215"/>
      <c r="J401" s="14"/>
      <c r="K401" s="14"/>
      <c r="L401" s="211"/>
      <c r="M401" s="216"/>
      <c r="N401" s="217"/>
      <c r="O401" s="217"/>
      <c r="P401" s="217"/>
      <c r="Q401" s="217"/>
      <c r="R401" s="217"/>
      <c r="S401" s="217"/>
      <c r="T401" s="218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12" t="s">
        <v>148</v>
      </c>
      <c r="AU401" s="212" t="s">
        <v>157</v>
      </c>
      <c r="AV401" s="14" t="s">
        <v>88</v>
      </c>
      <c r="AW401" s="14" t="s">
        <v>32</v>
      </c>
      <c r="AX401" s="14" t="s">
        <v>78</v>
      </c>
      <c r="AY401" s="212" t="s">
        <v>136</v>
      </c>
    </row>
    <row r="402" spans="1:51" s="15" customFormat="1" ht="12">
      <c r="A402" s="15"/>
      <c r="B402" s="219"/>
      <c r="C402" s="15"/>
      <c r="D402" s="200" t="s">
        <v>148</v>
      </c>
      <c r="E402" s="220" t="s">
        <v>1</v>
      </c>
      <c r="F402" s="221" t="s">
        <v>151</v>
      </c>
      <c r="G402" s="15"/>
      <c r="H402" s="222">
        <v>6.4</v>
      </c>
      <c r="I402" s="223"/>
      <c r="J402" s="15"/>
      <c r="K402" s="15"/>
      <c r="L402" s="219"/>
      <c r="M402" s="224"/>
      <c r="N402" s="225"/>
      <c r="O402" s="225"/>
      <c r="P402" s="225"/>
      <c r="Q402" s="225"/>
      <c r="R402" s="225"/>
      <c r="S402" s="225"/>
      <c r="T402" s="226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20" t="s">
        <v>148</v>
      </c>
      <c r="AU402" s="220" t="s">
        <v>157</v>
      </c>
      <c r="AV402" s="15" t="s">
        <v>144</v>
      </c>
      <c r="AW402" s="15" t="s">
        <v>32</v>
      </c>
      <c r="AX402" s="15" t="s">
        <v>86</v>
      </c>
      <c r="AY402" s="220" t="s">
        <v>136</v>
      </c>
    </row>
    <row r="403" spans="1:65" s="2" customFormat="1" ht="21.75" customHeight="1">
      <c r="A403" s="37"/>
      <c r="B403" s="187"/>
      <c r="C403" s="188" t="s">
        <v>418</v>
      </c>
      <c r="D403" s="188" t="s">
        <v>139</v>
      </c>
      <c r="E403" s="189" t="s">
        <v>663</v>
      </c>
      <c r="F403" s="190" t="s">
        <v>664</v>
      </c>
      <c r="G403" s="191" t="s">
        <v>142</v>
      </c>
      <c r="H403" s="192">
        <v>28.21</v>
      </c>
      <c r="I403" s="193"/>
      <c r="J403" s="192">
        <f>ROUND(I403*H403,2)</f>
        <v>0</v>
      </c>
      <c r="K403" s="190" t="s">
        <v>143</v>
      </c>
      <c r="L403" s="38"/>
      <c r="M403" s="194" t="s">
        <v>1</v>
      </c>
      <c r="N403" s="195" t="s">
        <v>43</v>
      </c>
      <c r="O403" s="76"/>
      <c r="P403" s="196">
        <f>O403*H403</f>
        <v>0</v>
      </c>
      <c r="Q403" s="196">
        <v>0.08425</v>
      </c>
      <c r="R403" s="196">
        <f>Q403*H403</f>
        <v>2.3766925000000003</v>
      </c>
      <c r="S403" s="196">
        <v>0</v>
      </c>
      <c r="T403" s="197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198" t="s">
        <v>144</v>
      </c>
      <c r="AT403" s="198" t="s">
        <v>139</v>
      </c>
      <c r="AU403" s="198" t="s">
        <v>157</v>
      </c>
      <c r="AY403" s="18" t="s">
        <v>136</v>
      </c>
      <c r="BE403" s="199">
        <f>IF(N403="základní",J403,0)</f>
        <v>0</v>
      </c>
      <c r="BF403" s="199">
        <f>IF(N403="snížená",J403,0)</f>
        <v>0</v>
      </c>
      <c r="BG403" s="199">
        <f>IF(N403="zákl. přenesená",J403,0)</f>
        <v>0</v>
      </c>
      <c r="BH403" s="199">
        <f>IF(N403="sníž. přenesená",J403,0)</f>
        <v>0</v>
      </c>
      <c r="BI403" s="199">
        <f>IF(N403="nulová",J403,0)</f>
        <v>0</v>
      </c>
      <c r="BJ403" s="18" t="s">
        <v>86</v>
      </c>
      <c r="BK403" s="199">
        <f>ROUND(I403*H403,2)</f>
        <v>0</v>
      </c>
      <c r="BL403" s="18" t="s">
        <v>144</v>
      </c>
      <c r="BM403" s="198" t="s">
        <v>665</v>
      </c>
    </row>
    <row r="404" spans="1:47" s="2" customFormat="1" ht="12">
      <c r="A404" s="37"/>
      <c r="B404" s="38"/>
      <c r="C404" s="37"/>
      <c r="D404" s="200" t="s">
        <v>146</v>
      </c>
      <c r="E404" s="37"/>
      <c r="F404" s="201" t="s">
        <v>666</v>
      </c>
      <c r="G404" s="37"/>
      <c r="H404" s="37"/>
      <c r="I404" s="123"/>
      <c r="J404" s="37"/>
      <c r="K404" s="37"/>
      <c r="L404" s="38"/>
      <c r="M404" s="202"/>
      <c r="N404" s="203"/>
      <c r="O404" s="76"/>
      <c r="P404" s="76"/>
      <c r="Q404" s="76"/>
      <c r="R404" s="76"/>
      <c r="S404" s="76"/>
      <c r="T404" s="7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8" t="s">
        <v>146</v>
      </c>
      <c r="AU404" s="18" t="s">
        <v>157</v>
      </c>
    </row>
    <row r="405" spans="1:51" s="13" customFormat="1" ht="12">
      <c r="A405" s="13"/>
      <c r="B405" s="204"/>
      <c r="C405" s="13"/>
      <c r="D405" s="200" t="s">
        <v>148</v>
      </c>
      <c r="E405" s="205" t="s">
        <v>1</v>
      </c>
      <c r="F405" s="206" t="s">
        <v>589</v>
      </c>
      <c r="G405" s="13"/>
      <c r="H405" s="205" t="s">
        <v>1</v>
      </c>
      <c r="I405" s="207"/>
      <c r="J405" s="13"/>
      <c r="K405" s="13"/>
      <c r="L405" s="204"/>
      <c r="M405" s="208"/>
      <c r="N405" s="209"/>
      <c r="O405" s="209"/>
      <c r="P405" s="209"/>
      <c r="Q405" s="209"/>
      <c r="R405" s="209"/>
      <c r="S405" s="209"/>
      <c r="T405" s="210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05" t="s">
        <v>148</v>
      </c>
      <c r="AU405" s="205" t="s">
        <v>157</v>
      </c>
      <c r="AV405" s="13" t="s">
        <v>86</v>
      </c>
      <c r="AW405" s="13" t="s">
        <v>32</v>
      </c>
      <c r="AX405" s="13" t="s">
        <v>78</v>
      </c>
      <c r="AY405" s="205" t="s">
        <v>136</v>
      </c>
    </row>
    <row r="406" spans="1:51" s="14" customFormat="1" ht="12">
      <c r="A406" s="14"/>
      <c r="B406" s="211"/>
      <c r="C406" s="14"/>
      <c r="D406" s="200" t="s">
        <v>148</v>
      </c>
      <c r="E406" s="212" t="s">
        <v>1</v>
      </c>
      <c r="F406" s="213" t="s">
        <v>620</v>
      </c>
      <c r="G406" s="14"/>
      <c r="H406" s="214">
        <v>28.21</v>
      </c>
      <c r="I406" s="215"/>
      <c r="J406" s="14"/>
      <c r="K406" s="14"/>
      <c r="L406" s="211"/>
      <c r="M406" s="216"/>
      <c r="N406" s="217"/>
      <c r="O406" s="217"/>
      <c r="P406" s="217"/>
      <c r="Q406" s="217"/>
      <c r="R406" s="217"/>
      <c r="S406" s="217"/>
      <c r="T406" s="21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12" t="s">
        <v>148</v>
      </c>
      <c r="AU406" s="212" t="s">
        <v>157</v>
      </c>
      <c r="AV406" s="14" t="s">
        <v>88</v>
      </c>
      <c r="AW406" s="14" t="s">
        <v>32</v>
      </c>
      <c r="AX406" s="14" t="s">
        <v>78</v>
      </c>
      <c r="AY406" s="212" t="s">
        <v>136</v>
      </c>
    </row>
    <row r="407" spans="1:51" s="15" customFormat="1" ht="12">
      <c r="A407" s="15"/>
      <c r="B407" s="219"/>
      <c r="C407" s="15"/>
      <c r="D407" s="200" t="s">
        <v>148</v>
      </c>
      <c r="E407" s="220" t="s">
        <v>1</v>
      </c>
      <c r="F407" s="221" t="s">
        <v>151</v>
      </c>
      <c r="G407" s="15"/>
      <c r="H407" s="222">
        <v>28.21</v>
      </c>
      <c r="I407" s="223"/>
      <c r="J407" s="15"/>
      <c r="K407" s="15"/>
      <c r="L407" s="219"/>
      <c r="M407" s="224"/>
      <c r="N407" s="225"/>
      <c r="O407" s="225"/>
      <c r="P407" s="225"/>
      <c r="Q407" s="225"/>
      <c r="R407" s="225"/>
      <c r="S407" s="225"/>
      <c r="T407" s="226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20" t="s">
        <v>148</v>
      </c>
      <c r="AU407" s="220" t="s">
        <v>157</v>
      </c>
      <c r="AV407" s="15" t="s">
        <v>144</v>
      </c>
      <c r="AW407" s="15" t="s">
        <v>32</v>
      </c>
      <c r="AX407" s="15" t="s">
        <v>86</v>
      </c>
      <c r="AY407" s="220" t="s">
        <v>136</v>
      </c>
    </row>
    <row r="408" spans="1:65" s="2" customFormat="1" ht="21.75" customHeight="1">
      <c r="A408" s="37"/>
      <c r="B408" s="187"/>
      <c r="C408" s="188" t="s">
        <v>425</v>
      </c>
      <c r="D408" s="188" t="s">
        <v>139</v>
      </c>
      <c r="E408" s="189" t="s">
        <v>667</v>
      </c>
      <c r="F408" s="190" t="s">
        <v>668</v>
      </c>
      <c r="G408" s="191" t="s">
        <v>142</v>
      </c>
      <c r="H408" s="192">
        <v>6.98</v>
      </c>
      <c r="I408" s="193"/>
      <c r="J408" s="192">
        <f>ROUND(I408*H408,2)</f>
        <v>0</v>
      </c>
      <c r="K408" s="190" t="s">
        <v>1</v>
      </c>
      <c r="L408" s="38"/>
      <c r="M408" s="194" t="s">
        <v>1</v>
      </c>
      <c r="N408" s="195" t="s">
        <v>43</v>
      </c>
      <c r="O408" s="76"/>
      <c r="P408" s="196">
        <f>O408*H408</f>
        <v>0</v>
      </c>
      <c r="Q408" s="196">
        <v>0.10362</v>
      </c>
      <c r="R408" s="196">
        <f>Q408*H408</f>
        <v>0.7232676000000001</v>
      </c>
      <c r="S408" s="196">
        <v>0</v>
      </c>
      <c r="T408" s="197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198" t="s">
        <v>144</v>
      </c>
      <c r="AT408" s="198" t="s">
        <v>139</v>
      </c>
      <c r="AU408" s="198" t="s">
        <v>157</v>
      </c>
      <c r="AY408" s="18" t="s">
        <v>136</v>
      </c>
      <c r="BE408" s="199">
        <f>IF(N408="základní",J408,0)</f>
        <v>0</v>
      </c>
      <c r="BF408" s="199">
        <f>IF(N408="snížená",J408,0)</f>
        <v>0</v>
      </c>
      <c r="BG408" s="199">
        <f>IF(N408="zákl. přenesená",J408,0)</f>
        <v>0</v>
      </c>
      <c r="BH408" s="199">
        <f>IF(N408="sníž. přenesená",J408,0)</f>
        <v>0</v>
      </c>
      <c r="BI408" s="199">
        <f>IF(N408="nulová",J408,0)</f>
        <v>0</v>
      </c>
      <c r="BJ408" s="18" t="s">
        <v>86</v>
      </c>
      <c r="BK408" s="199">
        <f>ROUND(I408*H408,2)</f>
        <v>0</v>
      </c>
      <c r="BL408" s="18" t="s">
        <v>144</v>
      </c>
      <c r="BM408" s="198" t="s">
        <v>669</v>
      </c>
    </row>
    <row r="409" spans="1:47" s="2" customFormat="1" ht="12">
      <c r="A409" s="37"/>
      <c r="B409" s="38"/>
      <c r="C409" s="37"/>
      <c r="D409" s="200" t="s">
        <v>146</v>
      </c>
      <c r="E409" s="37"/>
      <c r="F409" s="201" t="s">
        <v>668</v>
      </c>
      <c r="G409" s="37"/>
      <c r="H409" s="37"/>
      <c r="I409" s="123"/>
      <c r="J409" s="37"/>
      <c r="K409" s="37"/>
      <c r="L409" s="38"/>
      <c r="M409" s="202"/>
      <c r="N409" s="203"/>
      <c r="O409" s="76"/>
      <c r="P409" s="76"/>
      <c r="Q409" s="76"/>
      <c r="R409" s="76"/>
      <c r="S409" s="76"/>
      <c r="T409" s="7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8" t="s">
        <v>146</v>
      </c>
      <c r="AU409" s="18" t="s">
        <v>157</v>
      </c>
    </row>
    <row r="410" spans="1:51" s="13" customFormat="1" ht="12">
      <c r="A410" s="13"/>
      <c r="B410" s="204"/>
      <c r="C410" s="13"/>
      <c r="D410" s="200" t="s">
        <v>148</v>
      </c>
      <c r="E410" s="205" t="s">
        <v>1</v>
      </c>
      <c r="F410" s="206" t="s">
        <v>670</v>
      </c>
      <c r="G410" s="13"/>
      <c r="H410" s="205" t="s">
        <v>1</v>
      </c>
      <c r="I410" s="207"/>
      <c r="J410" s="13"/>
      <c r="K410" s="13"/>
      <c r="L410" s="204"/>
      <c r="M410" s="208"/>
      <c r="N410" s="209"/>
      <c r="O410" s="209"/>
      <c r="P410" s="209"/>
      <c r="Q410" s="209"/>
      <c r="R410" s="209"/>
      <c r="S410" s="209"/>
      <c r="T410" s="210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05" t="s">
        <v>148</v>
      </c>
      <c r="AU410" s="205" t="s">
        <v>157</v>
      </c>
      <c r="AV410" s="13" t="s">
        <v>86</v>
      </c>
      <c r="AW410" s="13" t="s">
        <v>32</v>
      </c>
      <c r="AX410" s="13" t="s">
        <v>78</v>
      </c>
      <c r="AY410" s="205" t="s">
        <v>136</v>
      </c>
    </row>
    <row r="411" spans="1:51" s="14" customFormat="1" ht="12">
      <c r="A411" s="14"/>
      <c r="B411" s="211"/>
      <c r="C411" s="14"/>
      <c r="D411" s="200" t="s">
        <v>148</v>
      </c>
      <c r="E411" s="212" t="s">
        <v>1</v>
      </c>
      <c r="F411" s="213" t="s">
        <v>671</v>
      </c>
      <c r="G411" s="14"/>
      <c r="H411" s="214">
        <v>6.98</v>
      </c>
      <c r="I411" s="215"/>
      <c r="J411" s="14"/>
      <c r="K411" s="14"/>
      <c r="L411" s="211"/>
      <c r="M411" s="216"/>
      <c r="N411" s="217"/>
      <c r="O411" s="217"/>
      <c r="P411" s="217"/>
      <c r="Q411" s="217"/>
      <c r="R411" s="217"/>
      <c r="S411" s="217"/>
      <c r="T411" s="218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12" t="s">
        <v>148</v>
      </c>
      <c r="AU411" s="212" t="s">
        <v>157</v>
      </c>
      <c r="AV411" s="14" t="s">
        <v>88</v>
      </c>
      <c r="AW411" s="14" t="s">
        <v>32</v>
      </c>
      <c r="AX411" s="14" t="s">
        <v>78</v>
      </c>
      <c r="AY411" s="212" t="s">
        <v>136</v>
      </c>
    </row>
    <row r="412" spans="1:51" s="15" customFormat="1" ht="12">
      <c r="A412" s="15"/>
      <c r="B412" s="219"/>
      <c r="C412" s="15"/>
      <c r="D412" s="200" t="s">
        <v>148</v>
      </c>
      <c r="E412" s="220" t="s">
        <v>1</v>
      </c>
      <c r="F412" s="221" t="s">
        <v>151</v>
      </c>
      <c r="G412" s="15"/>
      <c r="H412" s="222">
        <v>6.98</v>
      </c>
      <c r="I412" s="223"/>
      <c r="J412" s="15"/>
      <c r="K412" s="15"/>
      <c r="L412" s="219"/>
      <c r="M412" s="224"/>
      <c r="N412" s="225"/>
      <c r="O412" s="225"/>
      <c r="P412" s="225"/>
      <c r="Q412" s="225"/>
      <c r="R412" s="225"/>
      <c r="S412" s="225"/>
      <c r="T412" s="226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20" t="s">
        <v>148</v>
      </c>
      <c r="AU412" s="220" t="s">
        <v>157</v>
      </c>
      <c r="AV412" s="15" t="s">
        <v>144</v>
      </c>
      <c r="AW412" s="15" t="s">
        <v>32</v>
      </c>
      <c r="AX412" s="15" t="s">
        <v>86</v>
      </c>
      <c r="AY412" s="220" t="s">
        <v>136</v>
      </c>
    </row>
    <row r="413" spans="1:65" s="2" customFormat="1" ht="21.75" customHeight="1">
      <c r="A413" s="37"/>
      <c r="B413" s="187"/>
      <c r="C413" s="188" t="s">
        <v>432</v>
      </c>
      <c r="D413" s="188" t="s">
        <v>139</v>
      </c>
      <c r="E413" s="189" t="s">
        <v>672</v>
      </c>
      <c r="F413" s="190" t="s">
        <v>673</v>
      </c>
      <c r="G413" s="191" t="s">
        <v>142</v>
      </c>
      <c r="H413" s="192">
        <v>232.97</v>
      </c>
      <c r="I413" s="193"/>
      <c r="J413" s="192">
        <f>ROUND(I413*H413,2)</f>
        <v>0</v>
      </c>
      <c r="K413" s="190" t="s">
        <v>143</v>
      </c>
      <c r="L413" s="38"/>
      <c r="M413" s="194" t="s">
        <v>1</v>
      </c>
      <c r="N413" s="195" t="s">
        <v>43</v>
      </c>
      <c r="O413" s="76"/>
      <c r="P413" s="196">
        <f>O413*H413</f>
        <v>0</v>
      </c>
      <c r="Q413" s="196">
        <v>0.10362</v>
      </c>
      <c r="R413" s="196">
        <f>Q413*H413</f>
        <v>24.1403514</v>
      </c>
      <c r="S413" s="196">
        <v>0</v>
      </c>
      <c r="T413" s="197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198" t="s">
        <v>144</v>
      </c>
      <c r="AT413" s="198" t="s">
        <v>139</v>
      </c>
      <c r="AU413" s="198" t="s">
        <v>157</v>
      </c>
      <c r="AY413" s="18" t="s">
        <v>136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18" t="s">
        <v>86</v>
      </c>
      <c r="BK413" s="199">
        <f>ROUND(I413*H413,2)</f>
        <v>0</v>
      </c>
      <c r="BL413" s="18" t="s">
        <v>144</v>
      </c>
      <c r="BM413" s="198" t="s">
        <v>674</v>
      </c>
    </row>
    <row r="414" spans="1:47" s="2" customFormat="1" ht="12">
      <c r="A414" s="37"/>
      <c r="B414" s="38"/>
      <c r="C414" s="37"/>
      <c r="D414" s="200" t="s">
        <v>146</v>
      </c>
      <c r="E414" s="37"/>
      <c r="F414" s="201" t="s">
        <v>675</v>
      </c>
      <c r="G414" s="37"/>
      <c r="H414" s="37"/>
      <c r="I414" s="123"/>
      <c r="J414" s="37"/>
      <c r="K414" s="37"/>
      <c r="L414" s="38"/>
      <c r="M414" s="202"/>
      <c r="N414" s="203"/>
      <c r="O414" s="76"/>
      <c r="P414" s="76"/>
      <c r="Q414" s="76"/>
      <c r="R414" s="76"/>
      <c r="S414" s="76"/>
      <c r="T414" s="7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8" t="s">
        <v>146</v>
      </c>
      <c r="AU414" s="18" t="s">
        <v>157</v>
      </c>
    </row>
    <row r="415" spans="1:51" s="13" customFormat="1" ht="12">
      <c r="A415" s="13"/>
      <c r="B415" s="204"/>
      <c r="C415" s="13"/>
      <c r="D415" s="200" t="s">
        <v>148</v>
      </c>
      <c r="E415" s="205" t="s">
        <v>1</v>
      </c>
      <c r="F415" s="206" t="s">
        <v>676</v>
      </c>
      <c r="G415" s="13"/>
      <c r="H415" s="205" t="s">
        <v>1</v>
      </c>
      <c r="I415" s="207"/>
      <c r="J415" s="13"/>
      <c r="K415" s="13"/>
      <c r="L415" s="204"/>
      <c r="M415" s="208"/>
      <c r="N415" s="209"/>
      <c r="O415" s="209"/>
      <c r="P415" s="209"/>
      <c r="Q415" s="209"/>
      <c r="R415" s="209"/>
      <c r="S415" s="209"/>
      <c r="T415" s="210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05" t="s">
        <v>148</v>
      </c>
      <c r="AU415" s="205" t="s">
        <v>157</v>
      </c>
      <c r="AV415" s="13" t="s">
        <v>86</v>
      </c>
      <c r="AW415" s="13" t="s">
        <v>32</v>
      </c>
      <c r="AX415" s="13" t="s">
        <v>78</v>
      </c>
      <c r="AY415" s="205" t="s">
        <v>136</v>
      </c>
    </row>
    <row r="416" spans="1:51" s="14" customFormat="1" ht="12">
      <c r="A416" s="14"/>
      <c r="B416" s="211"/>
      <c r="C416" s="14"/>
      <c r="D416" s="200" t="s">
        <v>148</v>
      </c>
      <c r="E416" s="212" t="s">
        <v>1</v>
      </c>
      <c r="F416" s="213" t="s">
        <v>621</v>
      </c>
      <c r="G416" s="14"/>
      <c r="H416" s="214">
        <v>232.97</v>
      </c>
      <c r="I416" s="215"/>
      <c r="J416" s="14"/>
      <c r="K416" s="14"/>
      <c r="L416" s="211"/>
      <c r="M416" s="216"/>
      <c r="N416" s="217"/>
      <c r="O416" s="217"/>
      <c r="P416" s="217"/>
      <c r="Q416" s="217"/>
      <c r="R416" s="217"/>
      <c r="S416" s="217"/>
      <c r="T416" s="218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12" t="s">
        <v>148</v>
      </c>
      <c r="AU416" s="212" t="s">
        <v>157</v>
      </c>
      <c r="AV416" s="14" t="s">
        <v>88</v>
      </c>
      <c r="AW416" s="14" t="s">
        <v>32</v>
      </c>
      <c r="AX416" s="14" t="s">
        <v>78</v>
      </c>
      <c r="AY416" s="212" t="s">
        <v>136</v>
      </c>
    </row>
    <row r="417" spans="1:51" s="15" customFormat="1" ht="12">
      <c r="A417" s="15"/>
      <c r="B417" s="219"/>
      <c r="C417" s="15"/>
      <c r="D417" s="200" t="s">
        <v>148</v>
      </c>
      <c r="E417" s="220" t="s">
        <v>1</v>
      </c>
      <c r="F417" s="221" t="s">
        <v>151</v>
      </c>
      <c r="G417" s="15"/>
      <c r="H417" s="222">
        <v>232.97</v>
      </c>
      <c r="I417" s="223"/>
      <c r="J417" s="15"/>
      <c r="K417" s="15"/>
      <c r="L417" s="219"/>
      <c r="M417" s="224"/>
      <c r="N417" s="225"/>
      <c r="O417" s="225"/>
      <c r="P417" s="225"/>
      <c r="Q417" s="225"/>
      <c r="R417" s="225"/>
      <c r="S417" s="225"/>
      <c r="T417" s="226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20" t="s">
        <v>148</v>
      </c>
      <c r="AU417" s="220" t="s">
        <v>157</v>
      </c>
      <c r="AV417" s="15" t="s">
        <v>144</v>
      </c>
      <c r="AW417" s="15" t="s">
        <v>32</v>
      </c>
      <c r="AX417" s="15" t="s">
        <v>86</v>
      </c>
      <c r="AY417" s="220" t="s">
        <v>136</v>
      </c>
    </row>
    <row r="418" spans="1:65" s="2" customFormat="1" ht="21.75" customHeight="1">
      <c r="A418" s="37"/>
      <c r="B418" s="187"/>
      <c r="C418" s="188" t="s">
        <v>437</v>
      </c>
      <c r="D418" s="188" t="s">
        <v>139</v>
      </c>
      <c r="E418" s="189" t="s">
        <v>327</v>
      </c>
      <c r="F418" s="190" t="s">
        <v>328</v>
      </c>
      <c r="G418" s="191" t="s">
        <v>160</v>
      </c>
      <c r="H418" s="192">
        <v>153.22</v>
      </c>
      <c r="I418" s="193"/>
      <c r="J418" s="192">
        <f>ROUND(I418*H418,2)</f>
        <v>0</v>
      </c>
      <c r="K418" s="190" t="s">
        <v>143</v>
      </c>
      <c r="L418" s="38"/>
      <c r="M418" s="194" t="s">
        <v>1</v>
      </c>
      <c r="N418" s="195" t="s">
        <v>43</v>
      </c>
      <c r="O418" s="76"/>
      <c r="P418" s="196">
        <f>O418*H418</f>
        <v>0</v>
      </c>
      <c r="Q418" s="196">
        <v>0.15539952</v>
      </c>
      <c r="R418" s="196">
        <f>Q418*H418</f>
        <v>23.8103144544</v>
      </c>
      <c r="S418" s="196">
        <v>0</v>
      </c>
      <c r="T418" s="197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198" t="s">
        <v>144</v>
      </c>
      <c r="AT418" s="198" t="s">
        <v>139</v>
      </c>
      <c r="AU418" s="198" t="s">
        <v>157</v>
      </c>
      <c r="AY418" s="18" t="s">
        <v>136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8" t="s">
        <v>86</v>
      </c>
      <c r="BK418" s="199">
        <f>ROUND(I418*H418,2)</f>
        <v>0</v>
      </c>
      <c r="BL418" s="18" t="s">
        <v>144</v>
      </c>
      <c r="BM418" s="198" t="s">
        <v>677</v>
      </c>
    </row>
    <row r="419" spans="1:47" s="2" customFormat="1" ht="12">
      <c r="A419" s="37"/>
      <c r="B419" s="38"/>
      <c r="C419" s="37"/>
      <c r="D419" s="200" t="s">
        <v>146</v>
      </c>
      <c r="E419" s="37"/>
      <c r="F419" s="201" t="s">
        <v>330</v>
      </c>
      <c r="G419" s="37"/>
      <c r="H419" s="37"/>
      <c r="I419" s="123"/>
      <c r="J419" s="37"/>
      <c r="K419" s="37"/>
      <c r="L419" s="38"/>
      <c r="M419" s="202"/>
      <c r="N419" s="203"/>
      <c r="O419" s="76"/>
      <c r="P419" s="76"/>
      <c r="Q419" s="76"/>
      <c r="R419" s="76"/>
      <c r="S419" s="76"/>
      <c r="T419" s="7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8" t="s">
        <v>146</v>
      </c>
      <c r="AU419" s="18" t="s">
        <v>157</v>
      </c>
    </row>
    <row r="420" spans="1:51" s="13" customFormat="1" ht="12">
      <c r="A420" s="13"/>
      <c r="B420" s="204"/>
      <c r="C420" s="13"/>
      <c r="D420" s="200" t="s">
        <v>148</v>
      </c>
      <c r="E420" s="205" t="s">
        <v>1</v>
      </c>
      <c r="F420" s="206" t="s">
        <v>331</v>
      </c>
      <c r="G420" s="13"/>
      <c r="H420" s="205" t="s">
        <v>1</v>
      </c>
      <c r="I420" s="207"/>
      <c r="J420" s="13"/>
      <c r="K420" s="13"/>
      <c r="L420" s="204"/>
      <c r="M420" s="208"/>
      <c r="N420" s="209"/>
      <c r="O420" s="209"/>
      <c r="P420" s="209"/>
      <c r="Q420" s="209"/>
      <c r="R420" s="209"/>
      <c r="S420" s="209"/>
      <c r="T420" s="210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05" t="s">
        <v>148</v>
      </c>
      <c r="AU420" s="205" t="s">
        <v>157</v>
      </c>
      <c r="AV420" s="13" t="s">
        <v>86</v>
      </c>
      <c r="AW420" s="13" t="s">
        <v>32</v>
      </c>
      <c r="AX420" s="13" t="s">
        <v>78</v>
      </c>
      <c r="AY420" s="205" t="s">
        <v>136</v>
      </c>
    </row>
    <row r="421" spans="1:51" s="14" customFormat="1" ht="12">
      <c r="A421" s="14"/>
      <c r="B421" s="211"/>
      <c r="C421" s="14"/>
      <c r="D421" s="200" t="s">
        <v>148</v>
      </c>
      <c r="E421" s="212" t="s">
        <v>1</v>
      </c>
      <c r="F421" s="213" t="s">
        <v>678</v>
      </c>
      <c r="G421" s="14"/>
      <c r="H421" s="214">
        <v>127.22</v>
      </c>
      <c r="I421" s="215"/>
      <c r="J421" s="14"/>
      <c r="K421" s="14"/>
      <c r="L421" s="211"/>
      <c r="M421" s="216"/>
      <c r="N421" s="217"/>
      <c r="O421" s="217"/>
      <c r="P421" s="217"/>
      <c r="Q421" s="217"/>
      <c r="R421" s="217"/>
      <c r="S421" s="217"/>
      <c r="T421" s="21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12" t="s">
        <v>148</v>
      </c>
      <c r="AU421" s="212" t="s">
        <v>157</v>
      </c>
      <c r="AV421" s="14" t="s">
        <v>88</v>
      </c>
      <c r="AW421" s="14" t="s">
        <v>32</v>
      </c>
      <c r="AX421" s="14" t="s">
        <v>78</v>
      </c>
      <c r="AY421" s="212" t="s">
        <v>136</v>
      </c>
    </row>
    <row r="422" spans="1:51" s="13" customFormat="1" ht="12">
      <c r="A422" s="13"/>
      <c r="B422" s="204"/>
      <c r="C422" s="13"/>
      <c r="D422" s="200" t="s">
        <v>148</v>
      </c>
      <c r="E422" s="205" t="s">
        <v>1</v>
      </c>
      <c r="F422" s="206" t="s">
        <v>679</v>
      </c>
      <c r="G422" s="13"/>
      <c r="H422" s="205" t="s">
        <v>1</v>
      </c>
      <c r="I422" s="207"/>
      <c r="J422" s="13"/>
      <c r="K422" s="13"/>
      <c r="L422" s="204"/>
      <c r="M422" s="208"/>
      <c r="N422" s="209"/>
      <c r="O422" s="209"/>
      <c r="P422" s="209"/>
      <c r="Q422" s="209"/>
      <c r="R422" s="209"/>
      <c r="S422" s="209"/>
      <c r="T422" s="210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05" t="s">
        <v>148</v>
      </c>
      <c r="AU422" s="205" t="s">
        <v>157</v>
      </c>
      <c r="AV422" s="13" t="s">
        <v>86</v>
      </c>
      <c r="AW422" s="13" t="s">
        <v>32</v>
      </c>
      <c r="AX422" s="13" t="s">
        <v>78</v>
      </c>
      <c r="AY422" s="205" t="s">
        <v>136</v>
      </c>
    </row>
    <row r="423" spans="1:51" s="14" customFormat="1" ht="12">
      <c r="A423" s="14"/>
      <c r="B423" s="211"/>
      <c r="C423" s="14"/>
      <c r="D423" s="200" t="s">
        <v>148</v>
      </c>
      <c r="E423" s="212" t="s">
        <v>1</v>
      </c>
      <c r="F423" s="213" t="s">
        <v>319</v>
      </c>
      <c r="G423" s="14"/>
      <c r="H423" s="214">
        <v>26</v>
      </c>
      <c r="I423" s="215"/>
      <c r="J423" s="14"/>
      <c r="K423" s="14"/>
      <c r="L423" s="211"/>
      <c r="M423" s="216"/>
      <c r="N423" s="217"/>
      <c r="O423" s="217"/>
      <c r="P423" s="217"/>
      <c r="Q423" s="217"/>
      <c r="R423" s="217"/>
      <c r="S423" s="217"/>
      <c r="T423" s="21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12" t="s">
        <v>148</v>
      </c>
      <c r="AU423" s="212" t="s">
        <v>157</v>
      </c>
      <c r="AV423" s="14" t="s">
        <v>88</v>
      </c>
      <c r="AW423" s="14" t="s">
        <v>32</v>
      </c>
      <c r="AX423" s="14" t="s">
        <v>78</v>
      </c>
      <c r="AY423" s="212" t="s">
        <v>136</v>
      </c>
    </row>
    <row r="424" spans="1:51" s="15" customFormat="1" ht="12">
      <c r="A424" s="15"/>
      <c r="B424" s="219"/>
      <c r="C424" s="15"/>
      <c r="D424" s="200" t="s">
        <v>148</v>
      </c>
      <c r="E424" s="220" t="s">
        <v>1</v>
      </c>
      <c r="F424" s="221" t="s">
        <v>151</v>
      </c>
      <c r="G424" s="15"/>
      <c r="H424" s="222">
        <v>153.22</v>
      </c>
      <c r="I424" s="223"/>
      <c r="J424" s="15"/>
      <c r="K424" s="15"/>
      <c r="L424" s="219"/>
      <c r="M424" s="224"/>
      <c r="N424" s="225"/>
      <c r="O424" s="225"/>
      <c r="P424" s="225"/>
      <c r="Q424" s="225"/>
      <c r="R424" s="225"/>
      <c r="S424" s="225"/>
      <c r="T424" s="226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20" t="s">
        <v>148</v>
      </c>
      <c r="AU424" s="220" t="s">
        <v>157</v>
      </c>
      <c r="AV424" s="15" t="s">
        <v>144</v>
      </c>
      <c r="AW424" s="15" t="s">
        <v>32</v>
      </c>
      <c r="AX424" s="15" t="s">
        <v>86</v>
      </c>
      <c r="AY424" s="220" t="s">
        <v>136</v>
      </c>
    </row>
    <row r="425" spans="1:65" s="2" customFormat="1" ht="16.5" customHeight="1">
      <c r="A425" s="37"/>
      <c r="B425" s="187"/>
      <c r="C425" s="227" t="s">
        <v>444</v>
      </c>
      <c r="D425" s="227" t="s">
        <v>259</v>
      </c>
      <c r="E425" s="228" t="s">
        <v>344</v>
      </c>
      <c r="F425" s="229" t="s">
        <v>331</v>
      </c>
      <c r="G425" s="230" t="s">
        <v>160</v>
      </c>
      <c r="H425" s="231">
        <v>127.22</v>
      </c>
      <c r="I425" s="232"/>
      <c r="J425" s="231">
        <f>ROUND(I425*H425,2)</f>
        <v>0</v>
      </c>
      <c r="K425" s="229" t="s">
        <v>143</v>
      </c>
      <c r="L425" s="233"/>
      <c r="M425" s="234" t="s">
        <v>1</v>
      </c>
      <c r="N425" s="235" t="s">
        <v>43</v>
      </c>
      <c r="O425" s="76"/>
      <c r="P425" s="196">
        <f>O425*H425</f>
        <v>0</v>
      </c>
      <c r="Q425" s="196">
        <v>0.08</v>
      </c>
      <c r="R425" s="196">
        <f>Q425*H425</f>
        <v>10.1776</v>
      </c>
      <c r="S425" s="196">
        <v>0</v>
      </c>
      <c r="T425" s="197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198" t="s">
        <v>195</v>
      </c>
      <c r="AT425" s="198" t="s">
        <v>259</v>
      </c>
      <c r="AU425" s="198" t="s">
        <v>157</v>
      </c>
      <c r="AY425" s="18" t="s">
        <v>136</v>
      </c>
      <c r="BE425" s="199">
        <f>IF(N425="základní",J425,0)</f>
        <v>0</v>
      </c>
      <c r="BF425" s="199">
        <f>IF(N425="snížená",J425,0)</f>
        <v>0</v>
      </c>
      <c r="BG425" s="199">
        <f>IF(N425="zákl. přenesená",J425,0)</f>
        <v>0</v>
      </c>
      <c r="BH425" s="199">
        <f>IF(N425="sníž. přenesená",J425,0)</f>
        <v>0</v>
      </c>
      <c r="BI425" s="199">
        <f>IF(N425="nulová",J425,0)</f>
        <v>0</v>
      </c>
      <c r="BJ425" s="18" t="s">
        <v>86</v>
      </c>
      <c r="BK425" s="199">
        <f>ROUND(I425*H425,2)</f>
        <v>0</v>
      </c>
      <c r="BL425" s="18" t="s">
        <v>144</v>
      </c>
      <c r="BM425" s="198" t="s">
        <v>680</v>
      </c>
    </row>
    <row r="426" spans="1:47" s="2" customFormat="1" ht="12">
      <c r="A426" s="37"/>
      <c r="B426" s="38"/>
      <c r="C426" s="37"/>
      <c r="D426" s="200" t="s">
        <v>146</v>
      </c>
      <c r="E426" s="37"/>
      <c r="F426" s="201" t="s">
        <v>331</v>
      </c>
      <c r="G426" s="37"/>
      <c r="H426" s="37"/>
      <c r="I426" s="123"/>
      <c r="J426" s="37"/>
      <c r="K426" s="37"/>
      <c r="L426" s="38"/>
      <c r="M426" s="202"/>
      <c r="N426" s="203"/>
      <c r="O426" s="76"/>
      <c r="P426" s="76"/>
      <c r="Q426" s="76"/>
      <c r="R426" s="76"/>
      <c r="S426" s="76"/>
      <c r="T426" s="7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8" t="s">
        <v>146</v>
      </c>
      <c r="AU426" s="18" t="s">
        <v>157</v>
      </c>
    </row>
    <row r="427" spans="1:51" s="13" customFormat="1" ht="12">
      <c r="A427" s="13"/>
      <c r="B427" s="204"/>
      <c r="C427" s="13"/>
      <c r="D427" s="200" t="s">
        <v>148</v>
      </c>
      <c r="E427" s="205" t="s">
        <v>1</v>
      </c>
      <c r="F427" s="206" t="s">
        <v>331</v>
      </c>
      <c r="G427" s="13"/>
      <c r="H427" s="205" t="s">
        <v>1</v>
      </c>
      <c r="I427" s="207"/>
      <c r="J427" s="13"/>
      <c r="K427" s="13"/>
      <c r="L427" s="204"/>
      <c r="M427" s="208"/>
      <c r="N427" s="209"/>
      <c r="O427" s="209"/>
      <c r="P427" s="209"/>
      <c r="Q427" s="209"/>
      <c r="R427" s="209"/>
      <c r="S427" s="209"/>
      <c r="T427" s="210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05" t="s">
        <v>148</v>
      </c>
      <c r="AU427" s="205" t="s">
        <v>157</v>
      </c>
      <c r="AV427" s="13" t="s">
        <v>86</v>
      </c>
      <c r="AW427" s="13" t="s">
        <v>32</v>
      </c>
      <c r="AX427" s="13" t="s">
        <v>78</v>
      </c>
      <c r="AY427" s="205" t="s">
        <v>136</v>
      </c>
    </row>
    <row r="428" spans="1:51" s="14" customFormat="1" ht="12">
      <c r="A428" s="14"/>
      <c r="B428" s="211"/>
      <c r="C428" s="14"/>
      <c r="D428" s="200" t="s">
        <v>148</v>
      </c>
      <c r="E428" s="212" t="s">
        <v>1</v>
      </c>
      <c r="F428" s="213" t="s">
        <v>678</v>
      </c>
      <c r="G428" s="14"/>
      <c r="H428" s="214">
        <v>127.22</v>
      </c>
      <c r="I428" s="215"/>
      <c r="J428" s="14"/>
      <c r="K428" s="14"/>
      <c r="L428" s="211"/>
      <c r="M428" s="216"/>
      <c r="N428" s="217"/>
      <c r="O428" s="217"/>
      <c r="P428" s="217"/>
      <c r="Q428" s="217"/>
      <c r="R428" s="217"/>
      <c r="S428" s="217"/>
      <c r="T428" s="218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12" t="s">
        <v>148</v>
      </c>
      <c r="AU428" s="212" t="s">
        <v>157</v>
      </c>
      <c r="AV428" s="14" t="s">
        <v>88</v>
      </c>
      <c r="AW428" s="14" t="s">
        <v>32</v>
      </c>
      <c r="AX428" s="14" t="s">
        <v>78</v>
      </c>
      <c r="AY428" s="212" t="s">
        <v>136</v>
      </c>
    </row>
    <row r="429" spans="1:51" s="15" customFormat="1" ht="12">
      <c r="A429" s="15"/>
      <c r="B429" s="219"/>
      <c r="C429" s="15"/>
      <c r="D429" s="200" t="s">
        <v>148</v>
      </c>
      <c r="E429" s="220" t="s">
        <v>1</v>
      </c>
      <c r="F429" s="221" t="s">
        <v>151</v>
      </c>
      <c r="G429" s="15"/>
      <c r="H429" s="222">
        <v>127.22</v>
      </c>
      <c r="I429" s="223"/>
      <c r="J429" s="15"/>
      <c r="K429" s="15"/>
      <c r="L429" s="219"/>
      <c r="M429" s="224"/>
      <c r="N429" s="225"/>
      <c r="O429" s="225"/>
      <c r="P429" s="225"/>
      <c r="Q429" s="225"/>
      <c r="R429" s="225"/>
      <c r="S429" s="225"/>
      <c r="T429" s="226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20" t="s">
        <v>148</v>
      </c>
      <c r="AU429" s="220" t="s">
        <v>157</v>
      </c>
      <c r="AV429" s="15" t="s">
        <v>144</v>
      </c>
      <c r="AW429" s="15" t="s">
        <v>32</v>
      </c>
      <c r="AX429" s="15" t="s">
        <v>86</v>
      </c>
      <c r="AY429" s="220" t="s">
        <v>136</v>
      </c>
    </row>
    <row r="430" spans="1:65" s="2" customFormat="1" ht="21.75" customHeight="1">
      <c r="A430" s="37"/>
      <c r="B430" s="187"/>
      <c r="C430" s="188" t="s">
        <v>370</v>
      </c>
      <c r="D430" s="188" t="s">
        <v>139</v>
      </c>
      <c r="E430" s="189" t="s">
        <v>681</v>
      </c>
      <c r="F430" s="190" t="s">
        <v>682</v>
      </c>
      <c r="G430" s="191" t="s">
        <v>160</v>
      </c>
      <c r="H430" s="192">
        <v>113.92</v>
      </c>
      <c r="I430" s="193"/>
      <c r="J430" s="192">
        <f>ROUND(I430*H430,2)</f>
        <v>0</v>
      </c>
      <c r="K430" s="190" t="s">
        <v>143</v>
      </c>
      <c r="L430" s="38"/>
      <c r="M430" s="194" t="s">
        <v>1</v>
      </c>
      <c r="N430" s="195" t="s">
        <v>43</v>
      </c>
      <c r="O430" s="76"/>
      <c r="P430" s="196">
        <f>O430*H430</f>
        <v>0</v>
      </c>
      <c r="Q430" s="196">
        <v>0.1294996</v>
      </c>
      <c r="R430" s="196">
        <f>Q430*H430</f>
        <v>14.752594431999999</v>
      </c>
      <c r="S430" s="196">
        <v>0</v>
      </c>
      <c r="T430" s="197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198" t="s">
        <v>144</v>
      </c>
      <c r="AT430" s="198" t="s">
        <v>139</v>
      </c>
      <c r="AU430" s="198" t="s">
        <v>157</v>
      </c>
      <c r="AY430" s="18" t="s">
        <v>136</v>
      </c>
      <c r="BE430" s="199">
        <f>IF(N430="základní",J430,0)</f>
        <v>0</v>
      </c>
      <c r="BF430" s="199">
        <f>IF(N430="snížená",J430,0)</f>
        <v>0</v>
      </c>
      <c r="BG430" s="199">
        <f>IF(N430="zákl. přenesená",J430,0)</f>
        <v>0</v>
      </c>
      <c r="BH430" s="199">
        <f>IF(N430="sníž. přenesená",J430,0)</f>
        <v>0</v>
      </c>
      <c r="BI430" s="199">
        <f>IF(N430="nulová",J430,0)</f>
        <v>0</v>
      </c>
      <c r="BJ430" s="18" t="s">
        <v>86</v>
      </c>
      <c r="BK430" s="199">
        <f>ROUND(I430*H430,2)</f>
        <v>0</v>
      </c>
      <c r="BL430" s="18" t="s">
        <v>144</v>
      </c>
      <c r="BM430" s="198" t="s">
        <v>683</v>
      </c>
    </row>
    <row r="431" spans="1:47" s="2" customFormat="1" ht="12">
      <c r="A431" s="37"/>
      <c r="B431" s="38"/>
      <c r="C431" s="37"/>
      <c r="D431" s="200" t="s">
        <v>146</v>
      </c>
      <c r="E431" s="37"/>
      <c r="F431" s="201" t="s">
        <v>684</v>
      </c>
      <c r="G431" s="37"/>
      <c r="H431" s="37"/>
      <c r="I431" s="123"/>
      <c r="J431" s="37"/>
      <c r="K431" s="37"/>
      <c r="L431" s="38"/>
      <c r="M431" s="202"/>
      <c r="N431" s="203"/>
      <c r="O431" s="76"/>
      <c r="P431" s="76"/>
      <c r="Q431" s="76"/>
      <c r="R431" s="76"/>
      <c r="S431" s="76"/>
      <c r="T431" s="7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8" t="s">
        <v>146</v>
      </c>
      <c r="AU431" s="18" t="s">
        <v>157</v>
      </c>
    </row>
    <row r="432" spans="1:51" s="13" customFormat="1" ht="12">
      <c r="A432" s="13"/>
      <c r="B432" s="204"/>
      <c r="C432" s="13"/>
      <c r="D432" s="200" t="s">
        <v>148</v>
      </c>
      <c r="E432" s="205" t="s">
        <v>1</v>
      </c>
      <c r="F432" s="206" t="s">
        <v>682</v>
      </c>
      <c r="G432" s="13"/>
      <c r="H432" s="205" t="s">
        <v>1</v>
      </c>
      <c r="I432" s="207"/>
      <c r="J432" s="13"/>
      <c r="K432" s="13"/>
      <c r="L432" s="204"/>
      <c r="M432" s="208"/>
      <c r="N432" s="209"/>
      <c r="O432" s="209"/>
      <c r="P432" s="209"/>
      <c r="Q432" s="209"/>
      <c r="R432" s="209"/>
      <c r="S432" s="209"/>
      <c r="T432" s="21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05" t="s">
        <v>148</v>
      </c>
      <c r="AU432" s="205" t="s">
        <v>157</v>
      </c>
      <c r="AV432" s="13" t="s">
        <v>86</v>
      </c>
      <c r="AW432" s="13" t="s">
        <v>32</v>
      </c>
      <c r="AX432" s="13" t="s">
        <v>78</v>
      </c>
      <c r="AY432" s="205" t="s">
        <v>136</v>
      </c>
    </row>
    <row r="433" spans="1:51" s="14" customFormat="1" ht="12">
      <c r="A433" s="14"/>
      <c r="B433" s="211"/>
      <c r="C433" s="14"/>
      <c r="D433" s="200" t="s">
        <v>148</v>
      </c>
      <c r="E433" s="212" t="s">
        <v>1</v>
      </c>
      <c r="F433" s="213" t="s">
        <v>685</v>
      </c>
      <c r="G433" s="14"/>
      <c r="H433" s="214">
        <v>113.92</v>
      </c>
      <c r="I433" s="215"/>
      <c r="J433" s="14"/>
      <c r="K433" s="14"/>
      <c r="L433" s="211"/>
      <c r="M433" s="216"/>
      <c r="N433" s="217"/>
      <c r="O433" s="217"/>
      <c r="P433" s="217"/>
      <c r="Q433" s="217"/>
      <c r="R433" s="217"/>
      <c r="S433" s="217"/>
      <c r="T433" s="218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12" t="s">
        <v>148</v>
      </c>
      <c r="AU433" s="212" t="s">
        <v>157</v>
      </c>
      <c r="AV433" s="14" t="s">
        <v>88</v>
      </c>
      <c r="AW433" s="14" t="s">
        <v>32</v>
      </c>
      <c r="AX433" s="14" t="s">
        <v>78</v>
      </c>
      <c r="AY433" s="212" t="s">
        <v>136</v>
      </c>
    </row>
    <row r="434" spans="1:51" s="15" customFormat="1" ht="12">
      <c r="A434" s="15"/>
      <c r="B434" s="219"/>
      <c r="C434" s="15"/>
      <c r="D434" s="200" t="s">
        <v>148</v>
      </c>
      <c r="E434" s="220" t="s">
        <v>1</v>
      </c>
      <c r="F434" s="221" t="s">
        <v>151</v>
      </c>
      <c r="G434" s="15"/>
      <c r="H434" s="222">
        <v>113.92</v>
      </c>
      <c r="I434" s="223"/>
      <c r="J434" s="15"/>
      <c r="K434" s="15"/>
      <c r="L434" s="219"/>
      <c r="M434" s="224"/>
      <c r="N434" s="225"/>
      <c r="O434" s="225"/>
      <c r="P434" s="225"/>
      <c r="Q434" s="225"/>
      <c r="R434" s="225"/>
      <c r="S434" s="225"/>
      <c r="T434" s="226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20" t="s">
        <v>148</v>
      </c>
      <c r="AU434" s="220" t="s">
        <v>157</v>
      </c>
      <c r="AV434" s="15" t="s">
        <v>144</v>
      </c>
      <c r="AW434" s="15" t="s">
        <v>32</v>
      </c>
      <c r="AX434" s="15" t="s">
        <v>86</v>
      </c>
      <c r="AY434" s="220" t="s">
        <v>136</v>
      </c>
    </row>
    <row r="435" spans="1:65" s="2" customFormat="1" ht="16.5" customHeight="1">
      <c r="A435" s="37"/>
      <c r="B435" s="187"/>
      <c r="C435" s="227" t="s">
        <v>453</v>
      </c>
      <c r="D435" s="227" t="s">
        <v>259</v>
      </c>
      <c r="E435" s="228" t="s">
        <v>686</v>
      </c>
      <c r="F435" s="229" t="s">
        <v>687</v>
      </c>
      <c r="G435" s="230" t="s">
        <v>160</v>
      </c>
      <c r="H435" s="231">
        <v>113.92</v>
      </c>
      <c r="I435" s="232"/>
      <c r="J435" s="231">
        <f>ROUND(I435*H435,2)</f>
        <v>0</v>
      </c>
      <c r="K435" s="229" t="s">
        <v>143</v>
      </c>
      <c r="L435" s="233"/>
      <c r="M435" s="234" t="s">
        <v>1</v>
      </c>
      <c r="N435" s="235" t="s">
        <v>43</v>
      </c>
      <c r="O435" s="76"/>
      <c r="P435" s="196">
        <f>O435*H435</f>
        <v>0</v>
      </c>
      <c r="Q435" s="196">
        <v>0.045</v>
      </c>
      <c r="R435" s="196">
        <f>Q435*H435</f>
        <v>5.1264</v>
      </c>
      <c r="S435" s="196">
        <v>0</v>
      </c>
      <c r="T435" s="197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198" t="s">
        <v>195</v>
      </c>
      <c r="AT435" s="198" t="s">
        <v>259</v>
      </c>
      <c r="AU435" s="198" t="s">
        <v>157</v>
      </c>
      <c r="AY435" s="18" t="s">
        <v>136</v>
      </c>
      <c r="BE435" s="199">
        <f>IF(N435="základní",J435,0)</f>
        <v>0</v>
      </c>
      <c r="BF435" s="199">
        <f>IF(N435="snížená",J435,0)</f>
        <v>0</v>
      </c>
      <c r="BG435" s="199">
        <f>IF(N435="zákl. přenesená",J435,0)</f>
        <v>0</v>
      </c>
      <c r="BH435" s="199">
        <f>IF(N435="sníž. přenesená",J435,0)</f>
        <v>0</v>
      </c>
      <c r="BI435" s="199">
        <f>IF(N435="nulová",J435,0)</f>
        <v>0</v>
      </c>
      <c r="BJ435" s="18" t="s">
        <v>86</v>
      </c>
      <c r="BK435" s="199">
        <f>ROUND(I435*H435,2)</f>
        <v>0</v>
      </c>
      <c r="BL435" s="18" t="s">
        <v>144</v>
      </c>
      <c r="BM435" s="198" t="s">
        <v>688</v>
      </c>
    </row>
    <row r="436" spans="1:47" s="2" customFormat="1" ht="12">
      <c r="A436" s="37"/>
      <c r="B436" s="38"/>
      <c r="C436" s="37"/>
      <c r="D436" s="200" t="s">
        <v>146</v>
      </c>
      <c r="E436" s="37"/>
      <c r="F436" s="201" t="s">
        <v>687</v>
      </c>
      <c r="G436" s="37"/>
      <c r="H436" s="37"/>
      <c r="I436" s="123"/>
      <c r="J436" s="37"/>
      <c r="K436" s="37"/>
      <c r="L436" s="38"/>
      <c r="M436" s="202"/>
      <c r="N436" s="203"/>
      <c r="O436" s="76"/>
      <c r="P436" s="76"/>
      <c r="Q436" s="76"/>
      <c r="R436" s="76"/>
      <c r="S436" s="76"/>
      <c r="T436" s="7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8" t="s">
        <v>146</v>
      </c>
      <c r="AU436" s="18" t="s">
        <v>157</v>
      </c>
    </row>
    <row r="437" spans="1:51" s="13" customFormat="1" ht="12">
      <c r="A437" s="13"/>
      <c r="B437" s="204"/>
      <c r="C437" s="13"/>
      <c r="D437" s="200" t="s">
        <v>148</v>
      </c>
      <c r="E437" s="205" t="s">
        <v>1</v>
      </c>
      <c r="F437" s="206" t="s">
        <v>687</v>
      </c>
      <c r="G437" s="13"/>
      <c r="H437" s="205" t="s">
        <v>1</v>
      </c>
      <c r="I437" s="207"/>
      <c r="J437" s="13"/>
      <c r="K437" s="13"/>
      <c r="L437" s="204"/>
      <c r="M437" s="208"/>
      <c r="N437" s="209"/>
      <c r="O437" s="209"/>
      <c r="P437" s="209"/>
      <c r="Q437" s="209"/>
      <c r="R437" s="209"/>
      <c r="S437" s="209"/>
      <c r="T437" s="210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05" t="s">
        <v>148</v>
      </c>
      <c r="AU437" s="205" t="s">
        <v>157</v>
      </c>
      <c r="AV437" s="13" t="s">
        <v>86</v>
      </c>
      <c r="AW437" s="13" t="s">
        <v>32</v>
      </c>
      <c r="AX437" s="13" t="s">
        <v>78</v>
      </c>
      <c r="AY437" s="205" t="s">
        <v>136</v>
      </c>
    </row>
    <row r="438" spans="1:51" s="14" customFormat="1" ht="12">
      <c r="A438" s="14"/>
      <c r="B438" s="211"/>
      <c r="C438" s="14"/>
      <c r="D438" s="200" t="s">
        <v>148</v>
      </c>
      <c r="E438" s="212" t="s">
        <v>1</v>
      </c>
      <c r="F438" s="213" t="s">
        <v>685</v>
      </c>
      <c r="G438" s="14"/>
      <c r="H438" s="214">
        <v>113.92</v>
      </c>
      <c r="I438" s="215"/>
      <c r="J438" s="14"/>
      <c r="K438" s="14"/>
      <c r="L438" s="211"/>
      <c r="M438" s="216"/>
      <c r="N438" s="217"/>
      <c r="O438" s="217"/>
      <c r="P438" s="217"/>
      <c r="Q438" s="217"/>
      <c r="R438" s="217"/>
      <c r="S438" s="217"/>
      <c r="T438" s="218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12" t="s">
        <v>148</v>
      </c>
      <c r="AU438" s="212" t="s">
        <v>157</v>
      </c>
      <c r="AV438" s="14" t="s">
        <v>88</v>
      </c>
      <c r="AW438" s="14" t="s">
        <v>32</v>
      </c>
      <c r="AX438" s="14" t="s">
        <v>78</v>
      </c>
      <c r="AY438" s="212" t="s">
        <v>136</v>
      </c>
    </row>
    <row r="439" spans="1:51" s="15" customFormat="1" ht="12">
      <c r="A439" s="15"/>
      <c r="B439" s="219"/>
      <c r="C439" s="15"/>
      <c r="D439" s="200" t="s">
        <v>148</v>
      </c>
      <c r="E439" s="220" t="s">
        <v>1</v>
      </c>
      <c r="F439" s="221" t="s">
        <v>151</v>
      </c>
      <c r="G439" s="15"/>
      <c r="H439" s="222">
        <v>113.92</v>
      </c>
      <c r="I439" s="223"/>
      <c r="J439" s="15"/>
      <c r="K439" s="15"/>
      <c r="L439" s="219"/>
      <c r="M439" s="224"/>
      <c r="N439" s="225"/>
      <c r="O439" s="225"/>
      <c r="P439" s="225"/>
      <c r="Q439" s="225"/>
      <c r="R439" s="225"/>
      <c r="S439" s="225"/>
      <c r="T439" s="226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20" t="s">
        <v>148</v>
      </c>
      <c r="AU439" s="220" t="s">
        <v>157</v>
      </c>
      <c r="AV439" s="15" t="s">
        <v>144</v>
      </c>
      <c r="AW439" s="15" t="s">
        <v>32</v>
      </c>
      <c r="AX439" s="15" t="s">
        <v>86</v>
      </c>
      <c r="AY439" s="220" t="s">
        <v>136</v>
      </c>
    </row>
    <row r="440" spans="1:63" s="12" customFormat="1" ht="22.8" customHeight="1">
      <c r="A440" s="12"/>
      <c r="B440" s="174"/>
      <c r="C440" s="12"/>
      <c r="D440" s="175" t="s">
        <v>77</v>
      </c>
      <c r="E440" s="185" t="s">
        <v>202</v>
      </c>
      <c r="F440" s="185" t="s">
        <v>398</v>
      </c>
      <c r="G440" s="12"/>
      <c r="H440" s="12"/>
      <c r="I440" s="177"/>
      <c r="J440" s="186">
        <f>BK440</f>
        <v>0</v>
      </c>
      <c r="K440" s="12"/>
      <c r="L440" s="174"/>
      <c r="M440" s="179"/>
      <c r="N440" s="180"/>
      <c r="O440" s="180"/>
      <c r="P440" s="181">
        <f>P441+SUM(P442:P456)</f>
        <v>0</v>
      </c>
      <c r="Q440" s="180"/>
      <c r="R440" s="181">
        <f>R441+SUM(R442:R456)</f>
        <v>2.06315063</v>
      </c>
      <c r="S440" s="180"/>
      <c r="T440" s="182">
        <f>T441+SUM(T442:T456)</f>
        <v>0.164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175" t="s">
        <v>86</v>
      </c>
      <c r="AT440" s="183" t="s">
        <v>77</v>
      </c>
      <c r="AU440" s="183" t="s">
        <v>86</v>
      </c>
      <c r="AY440" s="175" t="s">
        <v>136</v>
      </c>
      <c r="BK440" s="184">
        <f>BK441+SUM(BK442:BK456)</f>
        <v>0</v>
      </c>
    </row>
    <row r="441" spans="1:65" s="2" customFormat="1" ht="21.75" customHeight="1">
      <c r="A441" s="37"/>
      <c r="B441" s="187"/>
      <c r="C441" s="188" t="s">
        <v>459</v>
      </c>
      <c r="D441" s="188" t="s">
        <v>139</v>
      </c>
      <c r="E441" s="189" t="s">
        <v>405</v>
      </c>
      <c r="F441" s="190" t="s">
        <v>406</v>
      </c>
      <c r="G441" s="191" t="s">
        <v>407</v>
      </c>
      <c r="H441" s="192">
        <v>2</v>
      </c>
      <c r="I441" s="193"/>
      <c r="J441" s="192">
        <f>ROUND(I441*H441,2)</f>
        <v>0</v>
      </c>
      <c r="K441" s="190" t="s">
        <v>143</v>
      </c>
      <c r="L441" s="38"/>
      <c r="M441" s="194" t="s">
        <v>1</v>
      </c>
      <c r="N441" s="195" t="s">
        <v>43</v>
      </c>
      <c r="O441" s="76"/>
      <c r="P441" s="196">
        <f>O441*H441</f>
        <v>0</v>
      </c>
      <c r="Q441" s="196">
        <v>0.4208</v>
      </c>
      <c r="R441" s="196">
        <f>Q441*H441</f>
        <v>0.8416</v>
      </c>
      <c r="S441" s="196">
        <v>0</v>
      </c>
      <c r="T441" s="197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198" t="s">
        <v>144</v>
      </c>
      <c r="AT441" s="198" t="s">
        <v>139</v>
      </c>
      <c r="AU441" s="198" t="s">
        <v>88</v>
      </c>
      <c r="AY441" s="18" t="s">
        <v>136</v>
      </c>
      <c r="BE441" s="199">
        <f>IF(N441="základní",J441,0)</f>
        <v>0</v>
      </c>
      <c r="BF441" s="199">
        <f>IF(N441="snížená",J441,0)</f>
        <v>0</v>
      </c>
      <c r="BG441" s="199">
        <f>IF(N441="zákl. přenesená",J441,0)</f>
        <v>0</v>
      </c>
      <c r="BH441" s="199">
        <f>IF(N441="sníž. přenesená",J441,0)</f>
        <v>0</v>
      </c>
      <c r="BI441" s="199">
        <f>IF(N441="nulová",J441,0)</f>
        <v>0</v>
      </c>
      <c r="BJ441" s="18" t="s">
        <v>86</v>
      </c>
      <c r="BK441" s="199">
        <f>ROUND(I441*H441,2)</f>
        <v>0</v>
      </c>
      <c r="BL441" s="18" t="s">
        <v>144</v>
      </c>
      <c r="BM441" s="198" t="s">
        <v>689</v>
      </c>
    </row>
    <row r="442" spans="1:47" s="2" customFormat="1" ht="12">
      <c r="A442" s="37"/>
      <c r="B442" s="38"/>
      <c r="C442" s="37"/>
      <c r="D442" s="200" t="s">
        <v>146</v>
      </c>
      <c r="E442" s="37"/>
      <c r="F442" s="201" t="s">
        <v>409</v>
      </c>
      <c r="G442" s="37"/>
      <c r="H442" s="37"/>
      <c r="I442" s="123"/>
      <c r="J442" s="37"/>
      <c r="K442" s="37"/>
      <c r="L442" s="38"/>
      <c r="M442" s="202"/>
      <c r="N442" s="203"/>
      <c r="O442" s="76"/>
      <c r="P442" s="76"/>
      <c r="Q442" s="76"/>
      <c r="R442" s="76"/>
      <c r="S442" s="76"/>
      <c r="T442" s="7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8" t="s">
        <v>146</v>
      </c>
      <c r="AU442" s="18" t="s">
        <v>88</v>
      </c>
    </row>
    <row r="443" spans="1:51" s="13" customFormat="1" ht="12">
      <c r="A443" s="13"/>
      <c r="B443" s="204"/>
      <c r="C443" s="13"/>
      <c r="D443" s="200" t="s">
        <v>148</v>
      </c>
      <c r="E443" s="205" t="s">
        <v>1</v>
      </c>
      <c r="F443" s="206" t="s">
        <v>690</v>
      </c>
      <c r="G443" s="13"/>
      <c r="H443" s="205" t="s">
        <v>1</v>
      </c>
      <c r="I443" s="207"/>
      <c r="J443" s="13"/>
      <c r="K443" s="13"/>
      <c r="L443" s="204"/>
      <c r="M443" s="208"/>
      <c r="N443" s="209"/>
      <c r="O443" s="209"/>
      <c r="P443" s="209"/>
      <c r="Q443" s="209"/>
      <c r="R443" s="209"/>
      <c r="S443" s="209"/>
      <c r="T443" s="210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05" t="s">
        <v>148</v>
      </c>
      <c r="AU443" s="205" t="s">
        <v>88</v>
      </c>
      <c r="AV443" s="13" t="s">
        <v>86</v>
      </c>
      <c r="AW443" s="13" t="s">
        <v>32</v>
      </c>
      <c r="AX443" s="13" t="s">
        <v>78</v>
      </c>
      <c r="AY443" s="205" t="s">
        <v>136</v>
      </c>
    </row>
    <row r="444" spans="1:51" s="14" customFormat="1" ht="12">
      <c r="A444" s="14"/>
      <c r="B444" s="211"/>
      <c r="C444" s="14"/>
      <c r="D444" s="200" t="s">
        <v>148</v>
      </c>
      <c r="E444" s="212" t="s">
        <v>1</v>
      </c>
      <c r="F444" s="213" t="s">
        <v>449</v>
      </c>
      <c r="G444" s="14"/>
      <c r="H444" s="214">
        <v>2</v>
      </c>
      <c r="I444" s="215"/>
      <c r="J444" s="14"/>
      <c r="K444" s="14"/>
      <c r="L444" s="211"/>
      <c r="M444" s="216"/>
      <c r="N444" s="217"/>
      <c r="O444" s="217"/>
      <c r="P444" s="217"/>
      <c r="Q444" s="217"/>
      <c r="R444" s="217"/>
      <c r="S444" s="217"/>
      <c r="T444" s="21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12" t="s">
        <v>148</v>
      </c>
      <c r="AU444" s="212" t="s">
        <v>88</v>
      </c>
      <c r="AV444" s="14" t="s">
        <v>88</v>
      </c>
      <c r="AW444" s="14" t="s">
        <v>32</v>
      </c>
      <c r="AX444" s="14" t="s">
        <v>78</v>
      </c>
      <c r="AY444" s="212" t="s">
        <v>136</v>
      </c>
    </row>
    <row r="445" spans="1:51" s="15" customFormat="1" ht="12">
      <c r="A445" s="15"/>
      <c r="B445" s="219"/>
      <c r="C445" s="15"/>
      <c r="D445" s="200" t="s">
        <v>148</v>
      </c>
      <c r="E445" s="220" t="s">
        <v>1</v>
      </c>
      <c r="F445" s="221" t="s">
        <v>151</v>
      </c>
      <c r="G445" s="15"/>
      <c r="H445" s="222">
        <v>2</v>
      </c>
      <c r="I445" s="223"/>
      <c r="J445" s="15"/>
      <c r="K445" s="15"/>
      <c r="L445" s="219"/>
      <c r="M445" s="224"/>
      <c r="N445" s="225"/>
      <c r="O445" s="225"/>
      <c r="P445" s="225"/>
      <c r="Q445" s="225"/>
      <c r="R445" s="225"/>
      <c r="S445" s="225"/>
      <c r="T445" s="226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20" t="s">
        <v>148</v>
      </c>
      <c r="AU445" s="220" t="s">
        <v>88</v>
      </c>
      <c r="AV445" s="15" t="s">
        <v>144</v>
      </c>
      <c r="AW445" s="15" t="s">
        <v>32</v>
      </c>
      <c r="AX445" s="15" t="s">
        <v>86</v>
      </c>
      <c r="AY445" s="220" t="s">
        <v>136</v>
      </c>
    </row>
    <row r="446" spans="1:65" s="2" customFormat="1" ht="21.75" customHeight="1">
      <c r="A446" s="37"/>
      <c r="B446" s="187"/>
      <c r="C446" s="188" t="s">
        <v>463</v>
      </c>
      <c r="D446" s="188" t="s">
        <v>139</v>
      </c>
      <c r="E446" s="189" t="s">
        <v>412</v>
      </c>
      <c r="F446" s="190" t="s">
        <v>413</v>
      </c>
      <c r="G446" s="191" t="s">
        <v>407</v>
      </c>
      <c r="H446" s="192">
        <v>1</v>
      </c>
      <c r="I446" s="193"/>
      <c r="J446" s="192">
        <f>ROUND(I446*H446,2)</f>
        <v>0</v>
      </c>
      <c r="K446" s="190" t="s">
        <v>143</v>
      </c>
      <c r="L446" s="38"/>
      <c r="M446" s="194" t="s">
        <v>1</v>
      </c>
      <c r="N446" s="195" t="s">
        <v>43</v>
      </c>
      <c r="O446" s="76"/>
      <c r="P446" s="196">
        <f>O446*H446</f>
        <v>0</v>
      </c>
      <c r="Q446" s="196">
        <v>0.31108</v>
      </c>
      <c r="R446" s="196">
        <f>Q446*H446</f>
        <v>0.31108</v>
      </c>
      <c r="S446" s="196">
        <v>0</v>
      </c>
      <c r="T446" s="197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198" t="s">
        <v>144</v>
      </c>
      <c r="AT446" s="198" t="s">
        <v>139</v>
      </c>
      <c r="AU446" s="198" t="s">
        <v>88</v>
      </c>
      <c r="AY446" s="18" t="s">
        <v>136</v>
      </c>
      <c r="BE446" s="199">
        <f>IF(N446="základní",J446,0)</f>
        <v>0</v>
      </c>
      <c r="BF446" s="199">
        <f>IF(N446="snížená",J446,0)</f>
        <v>0</v>
      </c>
      <c r="BG446" s="199">
        <f>IF(N446="zákl. přenesená",J446,0)</f>
        <v>0</v>
      </c>
      <c r="BH446" s="199">
        <f>IF(N446="sníž. přenesená",J446,0)</f>
        <v>0</v>
      </c>
      <c r="BI446" s="199">
        <f>IF(N446="nulová",J446,0)</f>
        <v>0</v>
      </c>
      <c r="BJ446" s="18" t="s">
        <v>86</v>
      </c>
      <c r="BK446" s="199">
        <f>ROUND(I446*H446,2)</f>
        <v>0</v>
      </c>
      <c r="BL446" s="18" t="s">
        <v>144</v>
      </c>
      <c r="BM446" s="198" t="s">
        <v>691</v>
      </c>
    </row>
    <row r="447" spans="1:47" s="2" customFormat="1" ht="12">
      <c r="A447" s="37"/>
      <c r="B447" s="38"/>
      <c r="C447" s="37"/>
      <c r="D447" s="200" t="s">
        <v>146</v>
      </c>
      <c r="E447" s="37"/>
      <c r="F447" s="201" t="s">
        <v>415</v>
      </c>
      <c r="G447" s="37"/>
      <c r="H447" s="37"/>
      <c r="I447" s="123"/>
      <c r="J447" s="37"/>
      <c r="K447" s="37"/>
      <c r="L447" s="38"/>
      <c r="M447" s="202"/>
      <c r="N447" s="203"/>
      <c r="O447" s="76"/>
      <c r="P447" s="76"/>
      <c r="Q447" s="76"/>
      <c r="R447" s="76"/>
      <c r="S447" s="76"/>
      <c r="T447" s="7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8" t="s">
        <v>146</v>
      </c>
      <c r="AU447" s="18" t="s">
        <v>88</v>
      </c>
    </row>
    <row r="448" spans="1:51" s="13" customFormat="1" ht="12">
      <c r="A448" s="13"/>
      <c r="B448" s="204"/>
      <c r="C448" s="13"/>
      <c r="D448" s="200" t="s">
        <v>148</v>
      </c>
      <c r="E448" s="205" t="s">
        <v>1</v>
      </c>
      <c r="F448" s="206" t="s">
        <v>692</v>
      </c>
      <c r="G448" s="13"/>
      <c r="H448" s="205" t="s">
        <v>1</v>
      </c>
      <c r="I448" s="207"/>
      <c r="J448" s="13"/>
      <c r="K448" s="13"/>
      <c r="L448" s="204"/>
      <c r="M448" s="208"/>
      <c r="N448" s="209"/>
      <c r="O448" s="209"/>
      <c r="P448" s="209"/>
      <c r="Q448" s="209"/>
      <c r="R448" s="209"/>
      <c r="S448" s="209"/>
      <c r="T448" s="21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05" t="s">
        <v>148</v>
      </c>
      <c r="AU448" s="205" t="s">
        <v>88</v>
      </c>
      <c r="AV448" s="13" t="s">
        <v>86</v>
      </c>
      <c r="AW448" s="13" t="s">
        <v>32</v>
      </c>
      <c r="AX448" s="13" t="s">
        <v>78</v>
      </c>
      <c r="AY448" s="205" t="s">
        <v>136</v>
      </c>
    </row>
    <row r="449" spans="1:51" s="14" customFormat="1" ht="12">
      <c r="A449" s="14"/>
      <c r="B449" s="211"/>
      <c r="C449" s="14"/>
      <c r="D449" s="200" t="s">
        <v>148</v>
      </c>
      <c r="E449" s="212" t="s">
        <v>1</v>
      </c>
      <c r="F449" s="213" t="s">
        <v>86</v>
      </c>
      <c r="G449" s="14"/>
      <c r="H449" s="214">
        <v>1</v>
      </c>
      <c r="I449" s="215"/>
      <c r="J449" s="14"/>
      <c r="K449" s="14"/>
      <c r="L449" s="211"/>
      <c r="M449" s="216"/>
      <c r="N449" s="217"/>
      <c r="O449" s="217"/>
      <c r="P449" s="217"/>
      <c r="Q449" s="217"/>
      <c r="R449" s="217"/>
      <c r="S449" s="217"/>
      <c r="T449" s="218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12" t="s">
        <v>148</v>
      </c>
      <c r="AU449" s="212" t="s">
        <v>88</v>
      </c>
      <c r="AV449" s="14" t="s">
        <v>88</v>
      </c>
      <c r="AW449" s="14" t="s">
        <v>32</v>
      </c>
      <c r="AX449" s="14" t="s">
        <v>78</v>
      </c>
      <c r="AY449" s="212" t="s">
        <v>136</v>
      </c>
    </row>
    <row r="450" spans="1:51" s="15" customFormat="1" ht="12">
      <c r="A450" s="15"/>
      <c r="B450" s="219"/>
      <c r="C450" s="15"/>
      <c r="D450" s="200" t="s">
        <v>148</v>
      </c>
      <c r="E450" s="220" t="s">
        <v>1</v>
      </c>
      <c r="F450" s="221" t="s">
        <v>151</v>
      </c>
      <c r="G450" s="15"/>
      <c r="H450" s="222">
        <v>1</v>
      </c>
      <c r="I450" s="223"/>
      <c r="J450" s="15"/>
      <c r="K450" s="15"/>
      <c r="L450" s="219"/>
      <c r="M450" s="224"/>
      <c r="N450" s="225"/>
      <c r="O450" s="225"/>
      <c r="P450" s="225"/>
      <c r="Q450" s="225"/>
      <c r="R450" s="225"/>
      <c r="S450" s="225"/>
      <c r="T450" s="226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20" t="s">
        <v>148</v>
      </c>
      <c r="AU450" s="220" t="s">
        <v>88</v>
      </c>
      <c r="AV450" s="15" t="s">
        <v>144</v>
      </c>
      <c r="AW450" s="15" t="s">
        <v>32</v>
      </c>
      <c r="AX450" s="15" t="s">
        <v>86</v>
      </c>
      <c r="AY450" s="220" t="s">
        <v>136</v>
      </c>
    </row>
    <row r="451" spans="1:65" s="2" customFormat="1" ht="16.5" customHeight="1">
      <c r="A451" s="37"/>
      <c r="B451" s="187"/>
      <c r="C451" s="188" t="s">
        <v>467</v>
      </c>
      <c r="D451" s="188" t="s">
        <v>139</v>
      </c>
      <c r="E451" s="189" t="s">
        <v>400</v>
      </c>
      <c r="F451" s="190" t="s">
        <v>401</v>
      </c>
      <c r="G451" s="191" t="s">
        <v>160</v>
      </c>
      <c r="H451" s="192">
        <v>59.6</v>
      </c>
      <c r="I451" s="193"/>
      <c r="J451" s="192">
        <f>ROUND(I451*H451,2)</f>
        <v>0</v>
      </c>
      <c r="K451" s="190" t="s">
        <v>1</v>
      </c>
      <c r="L451" s="38"/>
      <c r="M451" s="194" t="s">
        <v>1</v>
      </c>
      <c r="N451" s="195" t="s">
        <v>43</v>
      </c>
      <c r="O451" s="76"/>
      <c r="P451" s="196">
        <f>O451*H451</f>
        <v>0</v>
      </c>
      <c r="Q451" s="196">
        <v>0</v>
      </c>
      <c r="R451" s="196">
        <f>Q451*H451</f>
        <v>0</v>
      </c>
      <c r="S451" s="196">
        <v>0</v>
      </c>
      <c r="T451" s="197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198" t="s">
        <v>144</v>
      </c>
      <c r="AT451" s="198" t="s">
        <v>139</v>
      </c>
      <c r="AU451" s="198" t="s">
        <v>88</v>
      </c>
      <c r="AY451" s="18" t="s">
        <v>136</v>
      </c>
      <c r="BE451" s="199">
        <f>IF(N451="základní",J451,0)</f>
        <v>0</v>
      </c>
      <c r="BF451" s="199">
        <f>IF(N451="snížená",J451,0)</f>
        <v>0</v>
      </c>
      <c r="BG451" s="199">
        <f>IF(N451="zákl. přenesená",J451,0)</f>
        <v>0</v>
      </c>
      <c r="BH451" s="199">
        <f>IF(N451="sníž. přenesená",J451,0)</f>
        <v>0</v>
      </c>
      <c r="BI451" s="199">
        <f>IF(N451="nulová",J451,0)</f>
        <v>0</v>
      </c>
      <c r="BJ451" s="18" t="s">
        <v>86</v>
      </c>
      <c r="BK451" s="199">
        <f>ROUND(I451*H451,2)</f>
        <v>0</v>
      </c>
      <c r="BL451" s="18" t="s">
        <v>144</v>
      </c>
      <c r="BM451" s="198" t="s">
        <v>693</v>
      </c>
    </row>
    <row r="452" spans="1:47" s="2" customFormat="1" ht="12">
      <c r="A452" s="37"/>
      <c r="B452" s="38"/>
      <c r="C452" s="37"/>
      <c r="D452" s="200" t="s">
        <v>146</v>
      </c>
      <c r="E452" s="37"/>
      <c r="F452" s="201" t="s">
        <v>401</v>
      </c>
      <c r="G452" s="37"/>
      <c r="H452" s="37"/>
      <c r="I452" s="123"/>
      <c r="J452" s="37"/>
      <c r="K452" s="37"/>
      <c r="L452" s="38"/>
      <c r="M452" s="202"/>
      <c r="N452" s="203"/>
      <c r="O452" s="76"/>
      <c r="P452" s="76"/>
      <c r="Q452" s="76"/>
      <c r="R452" s="76"/>
      <c r="S452" s="76"/>
      <c r="T452" s="7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18" t="s">
        <v>146</v>
      </c>
      <c r="AU452" s="18" t="s">
        <v>88</v>
      </c>
    </row>
    <row r="453" spans="1:51" s="13" customFormat="1" ht="12">
      <c r="A453" s="13"/>
      <c r="B453" s="204"/>
      <c r="C453" s="13"/>
      <c r="D453" s="200" t="s">
        <v>148</v>
      </c>
      <c r="E453" s="205" t="s">
        <v>1</v>
      </c>
      <c r="F453" s="206" t="s">
        <v>401</v>
      </c>
      <c r="G453" s="13"/>
      <c r="H453" s="205" t="s">
        <v>1</v>
      </c>
      <c r="I453" s="207"/>
      <c r="J453" s="13"/>
      <c r="K453" s="13"/>
      <c r="L453" s="204"/>
      <c r="M453" s="208"/>
      <c r="N453" s="209"/>
      <c r="O453" s="209"/>
      <c r="P453" s="209"/>
      <c r="Q453" s="209"/>
      <c r="R453" s="209"/>
      <c r="S453" s="209"/>
      <c r="T453" s="210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05" t="s">
        <v>148</v>
      </c>
      <c r="AU453" s="205" t="s">
        <v>88</v>
      </c>
      <c r="AV453" s="13" t="s">
        <v>86</v>
      </c>
      <c r="AW453" s="13" t="s">
        <v>32</v>
      </c>
      <c r="AX453" s="13" t="s">
        <v>78</v>
      </c>
      <c r="AY453" s="205" t="s">
        <v>136</v>
      </c>
    </row>
    <row r="454" spans="1:51" s="14" customFormat="1" ht="12">
      <c r="A454" s="14"/>
      <c r="B454" s="211"/>
      <c r="C454" s="14"/>
      <c r="D454" s="200" t="s">
        <v>148</v>
      </c>
      <c r="E454" s="212" t="s">
        <v>1</v>
      </c>
      <c r="F454" s="213" t="s">
        <v>694</v>
      </c>
      <c r="G454" s="14"/>
      <c r="H454" s="214">
        <v>59.6</v>
      </c>
      <c r="I454" s="215"/>
      <c r="J454" s="14"/>
      <c r="K454" s="14"/>
      <c r="L454" s="211"/>
      <c r="M454" s="216"/>
      <c r="N454" s="217"/>
      <c r="O454" s="217"/>
      <c r="P454" s="217"/>
      <c r="Q454" s="217"/>
      <c r="R454" s="217"/>
      <c r="S454" s="217"/>
      <c r="T454" s="21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12" t="s">
        <v>148</v>
      </c>
      <c r="AU454" s="212" t="s">
        <v>88</v>
      </c>
      <c r="AV454" s="14" t="s">
        <v>88</v>
      </c>
      <c r="AW454" s="14" t="s">
        <v>32</v>
      </c>
      <c r="AX454" s="14" t="s">
        <v>78</v>
      </c>
      <c r="AY454" s="212" t="s">
        <v>136</v>
      </c>
    </row>
    <row r="455" spans="1:51" s="15" customFormat="1" ht="12">
      <c r="A455" s="15"/>
      <c r="B455" s="219"/>
      <c r="C455" s="15"/>
      <c r="D455" s="200" t="s">
        <v>148</v>
      </c>
      <c r="E455" s="220" t="s">
        <v>1</v>
      </c>
      <c r="F455" s="221" t="s">
        <v>151</v>
      </c>
      <c r="G455" s="15"/>
      <c r="H455" s="222">
        <v>59.6</v>
      </c>
      <c r="I455" s="223"/>
      <c r="J455" s="15"/>
      <c r="K455" s="15"/>
      <c r="L455" s="219"/>
      <c r="M455" s="224"/>
      <c r="N455" s="225"/>
      <c r="O455" s="225"/>
      <c r="P455" s="225"/>
      <c r="Q455" s="225"/>
      <c r="R455" s="225"/>
      <c r="S455" s="225"/>
      <c r="T455" s="226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20" t="s">
        <v>148</v>
      </c>
      <c r="AU455" s="220" t="s">
        <v>88</v>
      </c>
      <c r="AV455" s="15" t="s">
        <v>144</v>
      </c>
      <c r="AW455" s="15" t="s">
        <v>32</v>
      </c>
      <c r="AX455" s="15" t="s">
        <v>86</v>
      </c>
      <c r="AY455" s="220" t="s">
        <v>136</v>
      </c>
    </row>
    <row r="456" spans="1:63" s="12" customFormat="1" ht="20.85" customHeight="1">
      <c r="A456" s="12"/>
      <c r="B456" s="174"/>
      <c r="C456" s="12"/>
      <c r="D456" s="175" t="s">
        <v>77</v>
      </c>
      <c r="E456" s="185" t="s">
        <v>442</v>
      </c>
      <c r="F456" s="185" t="s">
        <v>443</v>
      </c>
      <c r="G456" s="12"/>
      <c r="H456" s="12"/>
      <c r="I456" s="177"/>
      <c r="J456" s="186">
        <f>BK456</f>
        <v>0</v>
      </c>
      <c r="K456" s="12"/>
      <c r="L456" s="174"/>
      <c r="M456" s="179"/>
      <c r="N456" s="180"/>
      <c r="O456" s="180"/>
      <c r="P456" s="181">
        <f>SUM(P457:P535)</f>
        <v>0</v>
      </c>
      <c r="Q456" s="180"/>
      <c r="R456" s="181">
        <f>SUM(R457:R535)</f>
        <v>0.9104706300000001</v>
      </c>
      <c r="S456" s="180"/>
      <c r="T456" s="182">
        <f>SUM(T457:T535)</f>
        <v>0.164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175" t="s">
        <v>86</v>
      </c>
      <c r="AT456" s="183" t="s">
        <v>77</v>
      </c>
      <c r="AU456" s="183" t="s">
        <v>88</v>
      </c>
      <c r="AY456" s="175" t="s">
        <v>136</v>
      </c>
      <c r="BK456" s="184">
        <f>SUM(BK457:BK535)</f>
        <v>0</v>
      </c>
    </row>
    <row r="457" spans="1:65" s="2" customFormat="1" ht="21.75" customHeight="1">
      <c r="A457" s="37"/>
      <c r="B457" s="187"/>
      <c r="C457" s="188" t="s">
        <v>472</v>
      </c>
      <c r="D457" s="188" t="s">
        <v>139</v>
      </c>
      <c r="E457" s="189" t="s">
        <v>695</v>
      </c>
      <c r="F457" s="190" t="s">
        <v>696</v>
      </c>
      <c r="G457" s="191" t="s">
        <v>160</v>
      </c>
      <c r="H457" s="192">
        <v>27</v>
      </c>
      <c r="I457" s="193"/>
      <c r="J457" s="192">
        <f>ROUND(I457*H457,2)</f>
        <v>0</v>
      </c>
      <c r="K457" s="190" t="s">
        <v>143</v>
      </c>
      <c r="L457" s="38"/>
      <c r="M457" s="194" t="s">
        <v>1</v>
      </c>
      <c r="N457" s="195" t="s">
        <v>43</v>
      </c>
      <c r="O457" s="76"/>
      <c r="P457" s="196">
        <f>O457*H457</f>
        <v>0</v>
      </c>
      <c r="Q457" s="196">
        <v>7.5E-05</v>
      </c>
      <c r="R457" s="196">
        <f>Q457*H457</f>
        <v>0.002025</v>
      </c>
      <c r="S457" s="196">
        <v>0</v>
      </c>
      <c r="T457" s="197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198" t="s">
        <v>144</v>
      </c>
      <c r="AT457" s="198" t="s">
        <v>139</v>
      </c>
      <c r="AU457" s="198" t="s">
        <v>157</v>
      </c>
      <c r="AY457" s="18" t="s">
        <v>136</v>
      </c>
      <c r="BE457" s="199">
        <f>IF(N457="základní",J457,0)</f>
        <v>0</v>
      </c>
      <c r="BF457" s="199">
        <f>IF(N457="snížená",J457,0)</f>
        <v>0</v>
      </c>
      <c r="BG457" s="199">
        <f>IF(N457="zákl. přenesená",J457,0)</f>
        <v>0</v>
      </c>
      <c r="BH457" s="199">
        <f>IF(N457="sníž. přenesená",J457,0)</f>
        <v>0</v>
      </c>
      <c r="BI457" s="199">
        <f>IF(N457="nulová",J457,0)</f>
        <v>0</v>
      </c>
      <c r="BJ457" s="18" t="s">
        <v>86</v>
      </c>
      <c r="BK457" s="199">
        <f>ROUND(I457*H457,2)</f>
        <v>0</v>
      </c>
      <c r="BL457" s="18" t="s">
        <v>144</v>
      </c>
      <c r="BM457" s="198" t="s">
        <v>697</v>
      </c>
    </row>
    <row r="458" spans="1:47" s="2" customFormat="1" ht="12">
      <c r="A458" s="37"/>
      <c r="B458" s="38"/>
      <c r="C458" s="37"/>
      <c r="D458" s="200" t="s">
        <v>146</v>
      </c>
      <c r="E458" s="37"/>
      <c r="F458" s="201" t="s">
        <v>698</v>
      </c>
      <c r="G458" s="37"/>
      <c r="H458" s="37"/>
      <c r="I458" s="123"/>
      <c r="J458" s="37"/>
      <c r="K458" s="37"/>
      <c r="L458" s="38"/>
      <c r="M458" s="202"/>
      <c r="N458" s="203"/>
      <c r="O458" s="76"/>
      <c r="P458" s="76"/>
      <c r="Q458" s="76"/>
      <c r="R458" s="76"/>
      <c r="S458" s="76"/>
      <c r="T458" s="7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8" t="s">
        <v>146</v>
      </c>
      <c r="AU458" s="18" t="s">
        <v>157</v>
      </c>
    </row>
    <row r="459" spans="1:51" s="13" customFormat="1" ht="12">
      <c r="A459" s="13"/>
      <c r="B459" s="204"/>
      <c r="C459" s="13"/>
      <c r="D459" s="200" t="s">
        <v>148</v>
      </c>
      <c r="E459" s="205" t="s">
        <v>1</v>
      </c>
      <c r="F459" s="206" t="s">
        <v>699</v>
      </c>
      <c r="G459" s="13"/>
      <c r="H459" s="205" t="s">
        <v>1</v>
      </c>
      <c r="I459" s="207"/>
      <c r="J459" s="13"/>
      <c r="K459" s="13"/>
      <c r="L459" s="204"/>
      <c r="M459" s="208"/>
      <c r="N459" s="209"/>
      <c r="O459" s="209"/>
      <c r="P459" s="209"/>
      <c r="Q459" s="209"/>
      <c r="R459" s="209"/>
      <c r="S459" s="209"/>
      <c r="T459" s="21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05" t="s">
        <v>148</v>
      </c>
      <c r="AU459" s="205" t="s">
        <v>157</v>
      </c>
      <c r="AV459" s="13" t="s">
        <v>86</v>
      </c>
      <c r="AW459" s="13" t="s">
        <v>32</v>
      </c>
      <c r="AX459" s="13" t="s">
        <v>78</v>
      </c>
      <c r="AY459" s="205" t="s">
        <v>136</v>
      </c>
    </row>
    <row r="460" spans="1:51" s="14" customFormat="1" ht="12">
      <c r="A460" s="14"/>
      <c r="B460" s="211"/>
      <c r="C460" s="14"/>
      <c r="D460" s="200" t="s">
        <v>148</v>
      </c>
      <c r="E460" s="212" t="s">
        <v>1</v>
      </c>
      <c r="F460" s="213" t="s">
        <v>700</v>
      </c>
      <c r="G460" s="14"/>
      <c r="H460" s="214">
        <v>27</v>
      </c>
      <c r="I460" s="215"/>
      <c r="J460" s="14"/>
      <c r="K460" s="14"/>
      <c r="L460" s="211"/>
      <c r="M460" s="216"/>
      <c r="N460" s="217"/>
      <c r="O460" s="217"/>
      <c r="P460" s="217"/>
      <c r="Q460" s="217"/>
      <c r="R460" s="217"/>
      <c r="S460" s="217"/>
      <c r="T460" s="218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12" t="s">
        <v>148</v>
      </c>
      <c r="AU460" s="212" t="s">
        <v>157</v>
      </c>
      <c r="AV460" s="14" t="s">
        <v>88</v>
      </c>
      <c r="AW460" s="14" t="s">
        <v>32</v>
      </c>
      <c r="AX460" s="14" t="s">
        <v>78</v>
      </c>
      <c r="AY460" s="212" t="s">
        <v>136</v>
      </c>
    </row>
    <row r="461" spans="1:51" s="15" customFormat="1" ht="12">
      <c r="A461" s="15"/>
      <c r="B461" s="219"/>
      <c r="C461" s="15"/>
      <c r="D461" s="200" t="s">
        <v>148</v>
      </c>
      <c r="E461" s="220" t="s">
        <v>1</v>
      </c>
      <c r="F461" s="221" t="s">
        <v>151</v>
      </c>
      <c r="G461" s="15"/>
      <c r="H461" s="222">
        <v>27</v>
      </c>
      <c r="I461" s="223"/>
      <c r="J461" s="15"/>
      <c r="K461" s="15"/>
      <c r="L461" s="219"/>
      <c r="M461" s="224"/>
      <c r="N461" s="225"/>
      <c r="O461" s="225"/>
      <c r="P461" s="225"/>
      <c r="Q461" s="225"/>
      <c r="R461" s="225"/>
      <c r="S461" s="225"/>
      <c r="T461" s="226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20" t="s">
        <v>148</v>
      </c>
      <c r="AU461" s="220" t="s">
        <v>157</v>
      </c>
      <c r="AV461" s="15" t="s">
        <v>144</v>
      </c>
      <c r="AW461" s="15" t="s">
        <v>32</v>
      </c>
      <c r="AX461" s="15" t="s">
        <v>86</v>
      </c>
      <c r="AY461" s="220" t="s">
        <v>136</v>
      </c>
    </row>
    <row r="462" spans="1:65" s="2" customFormat="1" ht="21.75" customHeight="1">
      <c r="A462" s="37"/>
      <c r="B462" s="187"/>
      <c r="C462" s="188" t="s">
        <v>479</v>
      </c>
      <c r="D462" s="188" t="s">
        <v>139</v>
      </c>
      <c r="E462" s="189" t="s">
        <v>701</v>
      </c>
      <c r="F462" s="190" t="s">
        <v>702</v>
      </c>
      <c r="G462" s="191" t="s">
        <v>142</v>
      </c>
      <c r="H462" s="192">
        <v>1</v>
      </c>
      <c r="I462" s="193"/>
      <c r="J462" s="192">
        <f>ROUND(I462*H462,2)</f>
        <v>0</v>
      </c>
      <c r="K462" s="190" t="s">
        <v>143</v>
      </c>
      <c r="L462" s="38"/>
      <c r="M462" s="194" t="s">
        <v>1</v>
      </c>
      <c r="N462" s="195" t="s">
        <v>43</v>
      </c>
      <c r="O462" s="76"/>
      <c r="P462" s="196">
        <f>O462*H462</f>
        <v>0</v>
      </c>
      <c r="Q462" s="196">
        <v>0.0006</v>
      </c>
      <c r="R462" s="196">
        <f>Q462*H462</f>
        <v>0.0006</v>
      </c>
      <c r="S462" s="196">
        <v>0</v>
      </c>
      <c r="T462" s="197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198" t="s">
        <v>144</v>
      </c>
      <c r="AT462" s="198" t="s">
        <v>139</v>
      </c>
      <c r="AU462" s="198" t="s">
        <v>157</v>
      </c>
      <c r="AY462" s="18" t="s">
        <v>136</v>
      </c>
      <c r="BE462" s="199">
        <f>IF(N462="základní",J462,0)</f>
        <v>0</v>
      </c>
      <c r="BF462" s="199">
        <f>IF(N462="snížená",J462,0)</f>
        <v>0</v>
      </c>
      <c r="BG462" s="199">
        <f>IF(N462="zákl. přenesená",J462,0)</f>
        <v>0</v>
      </c>
      <c r="BH462" s="199">
        <f>IF(N462="sníž. přenesená",J462,0)</f>
        <v>0</v>
      </c>
      <c r="BI462" s="199">
        <f>IF(N462="nulová",J462,0)</f>
        <v>0</v>
      </c>
      <c r="BJ462" s="18" t="s">
        <v>86</v>
      </c>
      <c r="BK462" s="199">
        <f>ROUND(I462*H462,2)</f>
        <v>0</v>
      </c>
      <c r="BL462" s="18" t="s">
        <v>144</v>
      </c>
      <c r="BM462" s="198" t="s">
        <v>703</v>
      </c>
    </row>
    <row r="463" spans="1:47" s="2" customFormat="1" ht="12">
      <c r="A463" s="37"/>
      <c r="B463" s="38"/>
      <c r="C463" s="37"/>
      <c r="D463" s="200" t="s">
        <v>146</v>
      </c>
      <c r="E463" s="37"/>
      <c r="F463" s="201" t="s">
        <v>704</v>
      </c>
      <c r="G463" s="37"/>
      <c r="H463" s="37"/>
      <c r="I463" s="123"/>
      <c r="J463" s="37"/>
      <c r="K463" s="37"/>
      <c r="L463" s="38"/>
      <c r="M463" s="202"/>
      <c r="N463" s="203"/>
      <c r="O463" s="76"/>
      <c r="P463" s="76"/>
      <c r="Q463" s="76"/>
      <c r="R463" s="76"/>
      <c r="S463" s="76"/>
      <c r="T463" s="7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T463" s="18" t="s">
        <v>146</v>
      </c>
      <c r="AU463" s="18" t="s">
        <v>157</v>
      </c>
    </row>
    <row r="464" spans="1:51" s="13" customFormat="1" ht="12">
      <c r="A464" s="13"/>
      <c r="B464" s="204"/>
      <c r="C464" s="13"/>
      <c r="D464" s="200" t="s">
        <v>148</v>
      </c>
      <c r="E464" s="205" t="s">
        <v>1</v>
      </c>
      <c r="F464" s="206" t="s">
        <v>705</v>
      </c>
      <c r="G464" s="13"/>
      <c r="H464" s="205" t="s">
        <v>1</v>
      </c>
      <c r="I464" s="207"/>
      <c r="J464" s="13"/>
      <c r="K464" s="13"/>
      <c r="L464" s="204"/>
      <c r="M464" s="208"/>
      <c r="N464" s="209"/>
      <c r="O464" s="209"/>
      <c r="P464" s="209"/>
      <c r="Q464" s="209"/>
      <c r="R464" s="209"/>
      <c r="S464" s="209"/>
      <c r="T464" s="210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05" t="s">
        <v>148</v>
      </c>
      <c r="AU464" s="205" t="s">
        <v>157</v>
      </c>
      <c r="AV464" s="13" t="s">
        <v>86</v>
      </c>
      <c r="AW464" s="13" t="s">
        <v>32</v>
      </c>
      <c r="AX464" s="13" t="s">
        <v>78</v>
      </c>
      <c r="AY464" s="205" t="s">
        <v>136</v>
      </c>
    </row>
    <row r="465" spans="1:51" s="14" customFormat="1" ht="12">
      <c r="A465" s="14"/>
      <c r="B465" s="211"/>
      <c r="C465" s="14"/>
      <c r="D465" s="200" t="s">
        <v>148</v>
      </c>
      <c r="E465" s="212" t="s">
        <v>1</v>
      </c>
      <c r="F465" s="213" t="s">
        <v>706</v>
      </c>
      <c r="G465" s="14"/>
      <c r="H465" s="214">
        <v>1</v>
      </c>
      <c r="I465" s="215"/>
      <c r="J465" s="14"/>
      <c r="K465" s="14"/>
      <c r="L465" s="211"/>
      <c r="M465" s="216"/>
      <c r="N465" s="217"/>
      <c r="O465" s="217"/>
      <c r="P465" s="217"/>
      <c r="Q465" s="217"/>
      <c r="R465" s="217"/>
      <c r="S465" s="217"/>
      <c r="T465" s="218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12" t="s">
        <v>148</v>
      </c>
      <c r="AU465" s="212" t="s">
        <v>157</v>
      </c>
      <c r="AV465" s="14" t="s">
        <v>88</v>
      </c>
      <c r="AW465" s="14" t="s">
        <v>32</v>
      </c>
      <c r="AX465" s="14" t="s">
        <v>78</v>
      </c>
      <c r="AY465" s="212" t="s">
        <v>136</v>
      </c>
    </row>
    <row r="466" spans="1:51" s="15" customFormat="1" ht="12">
      <c r="A466" s="15"/>
      <c r="B466" s="219"/>
      <c r="C466" s="15"/>
      <c r="D466" s="200" t="s">
        <v>148</v>
      </c>
      <c r="E466" s="220" t="s">
        <v>1</v>
      </c>
      <c r="F466" s="221" t="s">
        <v>151</v>
      </c>
      <c r="G466" s="15"/>
      <c r="H466" s="222">
        <v>1</v>
      </c>
      <c r="I466" s="223"/>
      <c r="J466" s="15"/>
      <c r="K466" s="15"/>
      <c r="L466" s="219"/>
      <c r="M466" s="224"/>
      <c r="N466" s="225"/>
      <c r="O466" s="225"/>
      <c r="P466" s="225"/>
      <c r="Q466" s="225"/>
      <c r="R466" s="225"/>
      <c r="S466" s="225"/>
      <c r="T466" s="226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20" t="s">
        <v>148</v>
      </c>
      <c r="AU466" s="220" t="s">
        <v>157</v>
      </c>
      <c r="AV466" s="15" t="s">
        <v>144</v>
      </c>
      <c r="AW466" s="15" t="s">
        <v>32</v>
      </c>
      <c r="AX466" s="15" t="s">
        <v>86</v>
      </c>
      <c r="AY466" s="220" t="s">
        <v>136</v>
      </c>
    </row>
    <row r="467" spans="1:65" s="2" customFormat="1" ht="21.75" customHeight="1">
      <c r="A467" s="37"/>
      <c r="B467" s="187"/>
      <c r="C467" s="188" t="s">
        <v>272</v>
      </c>
      <c r="D467" s="188" t="s">
        <v>139</v>
      </c>
      <c r="E467" s="189" t="s">
        <v>454</v>
      </c>
      <c r="F467" s="190" t="s">
        <v>455</v>
      </c>
      <c r="G467" s="191" t="s">
        <v>407</v>
      </c>
      <c r="H467" s="192">
        <v>9</v>
      </c>
      <c r="I467" s="193"/>
      <c r="J467" s="192">
        <f>ROUND(I467*H467,2)</f>
        <v>0</v>
      </c>
      <c r="K467" s="190" t="s">
        <v>143</v>
      </c>
      <c r="L467" s="38"/>
      <c r="M467" s="194" t="s">
        <v>1</v>
      </c>
      <c r="N467" s="195" t="s">
        <v>43</v>
      </c>
      <c r="O467" s="76"/>
      <c r="P467" s="196">
        <f>O467*H467</f>
        <v>0</v>
      </c>
      <c r="Q467" s="196">
        <v>0.0007</v>
      </c>
      <c r="R467" s="196">
        <f>Q467*H467</f>
        <v>0.0063</v>
      </c>
      <c r="S467" s="196">
        <v>0</v>
      </c>
      <c r="T467" s="197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198" t="s">
        <v>144</v>
      </c>
      <c r="AT467" s="198" t="s">
        <v>139</v>
      </c>
      <c r="AU467" s="198" t="s">
        <v>157</v>
      </c>
      <c r="AY467" s="18" t="s">
        <v>136</v>
      </c>
      <c r="BE467" s="199">
        <f>IF(N467="základní",J467,0)</f>
        <v>0</v>
      </c>
      <c r="BF467" s="199">
        <f>IF(N467="snížená",J467,0)</f>
        <v>0</v>
      </c>
      <c r="BG467" s="199">
        <f>IF(N467="zákl. přenesená",J467,0)</f>
        <v>0</v>
      </c>
      <c r="BH467" s="199">
        <f>IF(N467="sníž. přenesená",J467,0)</f>
        <v>0</v>
      </c>
      <c r="BI467" s="199">
        <f>IF(N467="nulová",J467,0)</f>
        <v>0</v>
      </c>
      <c r="BJ467" s="18" t="s">
        <v>86</v>
      </c>
      <c r="BK467" s="199">
        <f>ROUND(I467*H467,2)</f>
        <v>0</v>
      </c>
      <c r="BL467" s="18" t="s">
        <v>144</v>
      </c>
      <c r="BM467" s="198" t="s">
        <v>707</v>
      </c>
    </row>
    <row r="468" spans="1:47" s="2" customFormat="1" ht="12">
      <c r="A468" s="37"/>
      <c r="B468" s="38"/>
      <c r="C468" s="37"/>
      <c r="D468" s="200" t="s">
        <v>146</v>
      </c>
      <c r="E468" s="37"/>
      <c r="F468" s="201" t="s">
        <v>457</v>
      </c>
      <c r="G468" s="37"/>
      <c r="H468" s="37"/>
      <c r="I468" s="123"/>
      <c r="J468" s="37"/>
      <c r="K468" s="37"/>
      <c r="L468" s="38"/>
      <c r="M468" s="202"/>
      <c r="N468" s="203"/>
      <c r="O468" s="76"/>
      <c r="P468" s="76"/>
      <c r="Q468" s="76"/>
      <c r="R468" s="76"/>
      <c r="S468" s="76"/>
      <c r="T468" s="7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18" t="s">
        <v>146</v>
      </c>
      <c r="AU468" s="18" t="s">
        <v>157</v>
      </c>
    </row>
    <row r="469" spans="1:51" s="13" customFormat="1" ht="12">
      <c r="A469" s="13"/>
      <c r="B469" s="204"/>
      <c r="C469" s="13"/>
      <c r="D469" s="200" t="s">
        <v>148</v>
      </c>
      <c r="E469" s="205" t="s">
        <v>1</v>
      </c>
      <c r="F469" s="206" t="s">
        <v>455</v>
      </c>
      <c r="G469" s="13"/>
      <c r="H469" s="205" t="s">
        <v>1</v>
      </c>
      <c r="I469" s="207"/>
      <c r="J469" s="13"/>
      <c r="K469" s="13"/>
      <c r="L469" s="204"/>
      <c r="M469" s="208"/>
      <c r="N469" s="209"/>
      <c r="O469" s="209"/>
      <c r="P469" s="209"/>
      <c r="Q469" s="209"/>
      <c r="R469" s="209"/>
      <c r="S469" s="209"/>
      <c r="T469" s="210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05" t="s">
        <v>148</v>
      </c>
      <c r="AU469" s="205" t="s">
        <v>157</v>
      </c>
      <c r="AV469" s="13" t="s">
        <v>86</v>
      </c>
      <c r="AW469" s="13" t="s">
        <v>32</v>
      </c>
      <c r="AX469" s="13" t="s">
        <v>78</v>
      </c>
      <c r="AY469" s="205" t="s">
        <v>136</v>
      </c>
    </row>
    <row r="470" spans="1:51" s="14" customFormat="1" ht="12">
      <c r="A470" s="14"/>
      <c r="B470" s="211"/>
      <c r="C470" s="14"/>
      <c r="D470" s="200" t="s">
        <v>148</v>
      </c>
      <c r="E470" s="212" t="s">
        <v>1</v>
      </c>
      <c r="F470" s="213" t="s">
        <v>202</v>
      </c>
      <c r="G470" s="14"/>
      <c r="H470" s="214">
        <v>9</v>
      </c>
      <c r="I470" s="215"/>
      <c r="J470" s="14"/>
      <c r="K470" s="14"/>
      <c r="L470" s="211"/>
      <c r="M470" s="216"/>
      <c r="N470" s="217"/>
      <c r="O470" s="217"/>
      <c r="P470" s="217"/>
      <c r="Q470" s="217"/>
      <c r="R470" s="217"/>
      <c r="S470" s="217"/>
      <c r="T470" s="21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12" t="s">
        <v>148</v>
      </c>
      <c r="AU470" s="212" t="s">
        <v>157</v>
      </c>
      <c r="AV470" s="14" t="s">
        <v>88</v>
      </c>
      <c r="AW470" s="14" t="s">
        <v>32</v>
      </c>
      <c r="AX470" s="14" t="s">
        <v>78</v>
      </c>
      <c r="AY470" s="212" t="s">
        <v>136</v>
      </c>
    </row>
    <row r="471" spans="1:51" s="15" customFormat="1" ht="12">
      <c r="A471" s="15"/>
      <c r="B471" s="219"/>
      <c r="C471" s="15"/>
      <c r="D471" s="200" t="s">
        <v>148</v>
      </c>
      <c r="E471" s="220" t="s">
        <v>1</v>
      </c>
      <c r="F471" s="221" t="s">
        <v>151</v>
      </c>
      <c r="G471" s="15"/>
      <c r="H471" s="222">
        <v>9</v>
      </c>
      <c r="I471" s="223"/>
      <c r="J471" s="15"/>
      <c r="K471" s="15"/>
      <c r="L471" s="219"/>
      <c r="M471" s="224"/>
      <c r="N471" s="225"/>
      <c r="O471" s="225"/>
      <c r="P471" s="225"/>
      <c r="Q471" s="225"/>
      <c r="R471" s="225"/>
      <c r="S471" s="225"/>
      <c r="T471" s="226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20" t="s">
        <v>148</v>
      </c>
      <c r="AU471" s="220" t="s">
        <v>157</v>
      </c>
      <c r="AV471" s="15" t="s">
        <v>144</v>
      </c>
      <c r="AW471" s="15" t="s">
        <v>32</v>
      </c>
      <c r="AX471" s="15" t="s">
        <v>86</v>
      </c>
      <c r="AY471" s="220" t="s">
        <v>136</v>
      </c>
    </row>
    <row r="472" spans="1:65" s="2" customFormat="1" ht="21.75" customHeight="1">
      <c r="A472" s="37"/>
      <c r="B472" s="187"/>
      <c r="C472" s="188" t="s">
        <v>492</v>
      </c>
      <c r="D472" s="188" t="s">
        <v>139</v>
      </c>
      <c r="E472" s="189" t="s">
        <v>445</v>
      </c>
      <c r="F472" s="190" t="s">
        <v>446</v>
      </c>
      <c r="G472" s="191" t="s">
        <v>407</v>
      </c>
      <c r="H472" s="192">
        <v>7</v>
      </c>
      <c r="I472" s="193"/>
      <c r="J472" s="192">
        <f>ROUND(I472*H472,2)</f>
        <v>0</v>
      </c>
      <c r="K472" s="190" t="s">
        <v>143</v>
      </c>
      <c r="L472" s="38"/>
      <c r="M472" s="194" t="s">
        <v>1</v>
      </c>
      <c r="N472" s="195" t="s">
        <v>43</v>
      </c>
      <c r="O472" s="76"/>
      <c r="P472" s="196">
        <f>O472*H472</f>
        <v>0</v>
      </c>
      <c r="Q472" s="196">
        <v>0.112405</v>
      </c>
      <c r="R472" s="196">
        <f>Q472*H472</f>
        <v>0.7868350000000001</v>
      </c>
      <c r="S472" s="196">
        <v>0</v>
      </c>
      <c r="T472" s="197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198" t="s">
        <v>144</v>
      </c>
      <c r="AT472" s="198" t="s">
        <v>139</v>
      </c>
      <c r="AU472" s="198" t="s">
        <v>157</v>
      </c>
      <c r="AY472" s="18" t="s">
        <v>136</v>
      </c>
      <c r="BE472" s="199">
        <f>IF(N472="základní",J472,0)</f>
        <v>0</v>
      </c>
      <c r="BF472" s="199">
        <f>IF(N472="snížená",J472,0)</f>
        <v>0</v>
      </c>
      <c r="BG472" s="199">
        <f>IF(N472="zákl. přenesená",J472,0)</f>
        <v>0</v>
      </c>
      <c r="BH472" s="199">
        <f>IF(N472="sníž. přenesená",J472,0)</f>
        <v>0</v>
      </c>
      <c r="BI472" s="199">
        <f>IF(N472="nulová",J472,0)</f>
        <v>0</v>
      </c>
      <c r="BJ472" s="18" t="s">
        <v>86</v>
      </c>
      <c r="BK472" s="199">
        <f>ROUND(I472*H472,2)</f>
        <v>0</v>
      </c>
      <c r="BL472" s="18" t="s">
        <v>144</v>
      </c>
      <c r="BM472" s="198" t="s">
        <v>708</v>
      </c>
    </row>
    <row r="473" spans="1:47" s="2" customFormat="1" ht="12">
      <c r="A473" s="37"/>
      <c r="B473" s="38"/>
      <c r="C473" s="37"/>
      <c r="D473" s="200" t="s">
        <v>146</v>
      </c>
      <c r="E473" s="37"/>
      <c r="F473" s="201" t="s">
        <v>448</v>
      </c>
      <c r="G473" s="37"/>
      <c r="H473" s="37"/>
      <c r="I473" s="123"/>
      <c r="J473" s="37"/>
      <c r="K473" s="37"/>
      <c r="L473" s="38"/>
      <c r="M473" s="202"/>
      <c r="N473" s="203"/>
      <c r="O473" s="76"/>
      <c r="P473" s="76"/>
      <c r="Q473" s="76"/>
      <c r="R473" s="76"/>
      <c r="S473" s="76"/>
      <c r="T473" s="7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18" t="s">
        <v>146</v>
      </c>
      <c r="AU473" s="18" t="s">
        <v>157</v>
      </c>
    </row>
    <row r="474" spans="1:51" s="13" customFormat="1" ht="12">
      <c r="A474" s="13"/>
      <c r="B474" s="204"/>
      <c r="C474" s="13"/>
      <c r="D474" s="200" t="s">
        <v>148</v>
      </c>
      <c r="E474" s="205" t="s">
        <v>1</v>
      </c>
      <c r="F474" s="206" t="s">
        <v>446</v>
      </c>
      <c r="G474" s="13"/>
      <c r="H474" s="205" t="s">
        <v>1</v>
      </c>
      <c r="I474" s="207"/>
      <c r="J474" s="13"/>
      <c r="K474" s="13"/>
      <c r="L474" s="204"/>
      <c r="M474" s="208"/>
      <c r="N474" s="209"/>
      <c r="O474" s="209"/>
      <c r="P474" s="209"/>
      <c r="Q474" s="209"/>
      <c r="R474" s="209"/>
      <c r="S474" s="209"/>
      <c r="T474" s="210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05" t="s">
        <v>148</v>
      </c>
      <c r="AU474" s="205" t="s">
        <v>157</v>
      </c>
      <c r="AV474" s="13" t="s">
        <v>86</v>
      </c>
      <c r="AW474" s="13" t="s">
        <v>32</v>
      </c>
      <c r="AX474" s="13" t="s">
        <v>78</v>
      </c>
      <c r="AY474" s="205" t="s">
        <v>136</v>
      </c>
    </row>
    <row r="475" spans="1:51" s="14" customFormat="1" ht="12">
      <c r="A475" s="14"/>
      <c r="B475" s="211"/>
      <c r="C475" s="14"/>
      <c r="D475" s="200" t="s">
        <v>148</v>
      </c>
      <c r="E475" s="212" t="s">
        <v>1</v>
      </c>
      <c r="F475" s="213" t="s">
        <v>188</v>
      </c>
      <c r="G475" s="14"/>
      <c r="H475" s="214">
        <v>7</v>
      </c>
      <c r="I475" s="215"/>
      <c r="J475" s="14"/>
      <c r="K475" s="14"/>
      <c r="L475" s="211"/>
      <c r="M475" s="216"/>
      <c r="N475" s="217"/>
      <c r="O475" s="217"/>
      <c r="P475" s="217"/>
      <c r="Q475" s="217"/>
      <c r="R475" s="217"/>
      <c r="S475" s="217"/>
      <c r="T475" s="21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12" t="s">
        <v>148</v>
      </c>
      <c r="AU475" s="212" t="s">
        <v>157</v>
      </c>
      <c r="AV475" s="14" t="s">
        <v>88</v>
      </c>
      <c r="AW475" s="14" t="s">
        <v>32</v>
      </c>
      <c r="AX475" s="14" t="s">
        <v>78</v>
      </c>
      <c r="AY475" s="212" t="s">
        <v>136</v>
      </c>
    </row>
    <row r="476" spans="1:51" s="15" customFormat="1" ht="12">
      <c r="A476" s="15"/>
      <c r="B476" s="219"/>
      <c r="C476" s="15"/>
      <c r="D476" s="200" t="s">
        <v>148</v>
      </c>
      <c r="E476" s="220" t="s">
        <v>1</v>
      </c>
      <c r="F476" s="221" t="s">
        <v>151</v>
      </c>
      <c r="G476" s="15"/>
      <c r="H476" s="222">
        <v>7</v>
      </c>
      <c r="I476" s="223"/>
      <c r="J476" s="15"/>
      <c r="K476" s="15"/>
      <c r="L476" s="219"/>
      <c r="M476" s="224"/>
      <c r="N476" s="225"/>
      <c r="O476" s="225"/>
      <c r="P476" s="225"/>
      <c r="Q476" s="225"/>
      <c r="R476" s="225"/>
      <c r="S476" s="225"/>
      <c r="T476" s="226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20" t="s">
        <v>148</v>
      </c>
      <c r="AU476" s="220" t="s">
        <v>157</v>
      </c>
      <c r="AV476" s="15" t="s">
        <v>144</v>
      </c>
      <c r="AW476" s="15" t="s">
        <v>32</v>
      </c>
      <c r="AX476" s="15" t="s">
        <v>86</v>
      </c>
      <c r="AY476" s="220" t="s">
        <v>136</v>
      </c>
    </row>
    <row r="477" spans="1:65" s="2" customFormat="1" ht="21.75" customHeight="1">
      <c r="A477" s="37"/>
      <c r="B477" s="187"/>
      <c r="C477" s="227" t="s">
        <v>312</v>
      </c>
      <c r="D477" s="227" t="s">
        <v>259</v>
      </c>
      <c r="E477" s="228" t="s">
        <v>709</v>
      </c>
      <c r="F477" s="229" t="s">
        <v>710</v>
      </c>
      <c r="G477" s="230" t="s">
        <v>407</v>
      </c>
      <c r="H477" s="231">
        <v>1</v>
      </c>
      <c r="I477" s="232"/>
      <c r="J477" s="231">
        <f>ROUND(I477*H477,2)</f>
        <v>0</v>
      </c>
      <c r="K477" s="229" t="s">
        <v>1</v>
      </c>
      <c r="L477" s="233"/>
      <c r="M477" s="234" t="s">
        <v>1</v>
      </c>
      <c r="N477" s="235" t="s">
        <v>43</v>
      </c>
      <c r="O477" s="76"/>
      <c r="P477" s="196">
        <f>O477*H477</f>
        <v>0</v>
      </c>
      <c r="Q477" s="196">
        <v>0.0077</v>
      </c>
      <c r="R477" s="196">
        <f>Q477*H477</f>
        <v>0.0077</v>
      </c>
      <c r="S477" s="196">
        <v>0</v>
      </c>
      <c r="T477" s="197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198" t="s">
        <v>195</v>
      </c>
      <c r="AT477" s="198" t="s">
        <v>259</v>
      </c>
      <c r="AU477" s="198" t="s">
        <v>157</v>
      </c>
      <c r="AY477" s="18" t="s">
        <v>136</v>
      </c>
      <c r="BE477" s="199">
        <f>IF(N477="základní",J477,0)</f>
        <v>0</v>
      </c>
      <c r="BF477" s="199">
        <f>IF(N477="snížená",J477,0)</f>
        <v>0</v>
      </c>
      <c r="BG477" s="199">
        <f>IF(N477="zákl. přenesená",J477,0)</f>
        <v>0</v>
      </c>
      <c r="BH477" s="199">
        <f>IF(N477="sníž. přenesená",J477,0)</f>
        <v>0</v>
      </c>
      <c r="BI477" s="199">
        <f>IF(N477="nulová",J477,0)</f>
        <v>0</v>
      </c>
      <c r="BJ477" s="18" t="s">
        <v>86</v>
      </c>
      <c r="BK477" s="199">
        <f>ROUND(I477*H477,2)</f>
        <v>0</v>
      </c>
      <c r="BL477" s="18" t="s">
        <v>144</v>
      </c>
      <c r="BM477" s="198" t="s">
        <v>711</v>
      </c>
    </row>
    <row r="478" spans="1:47" s="2" customFormat="1" ht="12">
      <c r="A478" s="37"/>
      <c r="B478" s="38"/>
      <c r="C478" s="37"/>
      <c r="D478" s="200" t="s">
        <v>146</v>
      </c>
      <c r="E478" s="37"/>
      <c r="F478" s="201" t="s">
        <v>710</v>
      </c>
      <c r="G478" s="37"/>
      <c r="H478" s="37"/>
      <c r="I478" s="123"/>
      <c r="J478" s="37"/>
      <c r="K478" s="37"/>
      <c r="L478" s="38"/>
      <c r="M478" s="202"/>
      <c r="N478" s="203"/>
      <c r="O478" s="76"/>
      <c r="P478" s="76"/>
      <c r="Q478" s="76"/>
      <c r="R478" s="76"/>
      <c r="S478" s="76"/>
      <c r="T478" s="7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18" t="s">
        <v>146</v>
      </c>
      <c r="AU478" s="18" t="s">
        <v>157</v>
      </c>
    </row>
    <row r="479" spans="1:51" s="13" customFormat="1" ht="12">
      <c r="A479" s="13"/>
      <c r="B479" s="204"/>
      <c r="C479" s="13"/>
      <c r="D479" s="200" t="s">
        <v>148</v>
      </c>
      <c r="E479" s="205" t="s">
        <v>1</v>
      </c>
      <c r="F479" s="206" t="s">
        <v>709</v>
      </c>
      <c r="G479" s="13"/>
      <c r="H479" s="205" t="s">
        <v>1</v>
      </c>
      <c r="I479" s="207"/>
      <c r="J479" s="13"/>
      <c r="K479" s="13"/>
      <c r="L479" s="204"/>
      <c r="M479" s="208"/>
      <c r="N479" s="209"/>
      <c r="O479" s="209"/>
      <c r="P479" s="209"/>
      <c r="Q479" s="209"/>
      <c r="R479" s="209"/>
      <c r="S479" s="209"/>
      <c r="T479" s="210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05" t="s">
        <v>148</v>
      </c>
      <c r="AU479" s="205" t="s">
        <v>157</v>
      </c>
      <c r="AV479" s="13" t="s">
        <v>86</v>
      </c>
      <c r="AW479" s="13" t="s">
        <v>32</v>
      </c>
      <c r="AX479" s="13" t="s">
        <v>78</v>
      </c>
      <c r="AY479" s="205" t="s">
        <v>136</v>
      </c>
    </row>
    <row r="480" spans="1:51" s="14" customFormat="1" ht="12">
      <c r="A480" s="14"/>
      <c r="B480" s="211"/>
      <c r="C480" s="14"/>
      <c r="D480" s="200" t="s">
        <v>148</v>
      </c>
      <c r="E480" s="212" t="s">
        <v>1</v>
      </c>
      <c r="F480" s="213" t="s">
        <v>86</v>
      </c>
      <c r="G480" s="14"/>
      <c r="H480" s="214">
        <v>1</v>
      </c>
      <c r="I480" s="215"/>
      <c r="J480" s="14"/>
      <c r="K480" s="14"/>
      <c r="L480" s="211"/>
      <c r="M480" s="216"/>
      <c r="N480" s="217"/>
      <c r="O480" s="217"/>
      <c r="P480" s="217"/>
      <c r="Q480" s="217"/>
      <c r="R480" s="217"/>
      <c r="S480" s="217"/>
      <c r="T480" s="218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12" t="s">
        <v>148</v>
      </c>
      <c r="AU480" s="212" t="s">
        <v>157</v>
      </c>
      <c r="AV480" s="14" t="s">
        <v>88</v>
      </c>
      <c r="AW480" s="14" t="s">
        <v>32</v>
      </c>
      <c r="AX480" s="14" t="s">
        <v>78</v>
      </c>
      <c r="AY480" s="212" t="s">
        <v>136</v>
      </c>
    </row>
    <row r="481" spans="1:51" s="15" customFormat="1" ht="12">
      <c r="A481" s="15"/>
      <c r="B481" s="219"/>
      <c r="C481" s="15"/>
      <c r="D481" s="200" t="s">
        <v>148</v>
      </c>
      <c r="E481" s="220" t="s">
        <v>1</v>
      </c>
      <c r="F481" s="221" t="s">
        <v>151</v>
      </c>
      <c r="G481" s="15"/>
      <c r="H481" s="222">
        <v>1</v>
      </c>
      <c r="I481" s="223"/>
      <c r="J481" s="15"/>
      <c r="K481" s="15"/>
      <c r="L481" s="219"/>
      <c r="M481" s="224"/>
      <c r="N481" s="225"/>
      <c r="O481" s="225"/>
      <c r="P481" s="225"/>
      <c r="Q481" s="225"/>
      <c r="R481" s="225"/>
      <c r="S481" s="225"/>
      <c r="T481" s="226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20" t="s">
        <v>148</v>
      </c>
      <c r="AU481" s="220" t="s">
        <v>157</v>
      </c>
      <c r="AV481" s="15" t="s">
        <v>144</v>
      </c>
      <c r="AW481" s="15" t="s">
        <v>32</v>
      </c>
      <c r="AX481" s="15" t="s">
        <v>86</v>
      </c>
      <c r="AY481" s="220" t="s">
        <v>136</v>
      </c>
    </row>
    <row r="482" spans="1:65" s="2" customFormat="1" ht="21.75" customHeight="1">
      <c r="A482" s="37"/>
      <c r="B482" s="187"/>
      <c r="C482" s="227" t="s">
        <v>511</v>
      </c>
      <c r="D482" s="227" t="s">
        <v>259</v>
      </c>
      <c r="E482" s="228" t="s">
        <v>712</v>
      </c>
      <c r="F482" s="229" t="s">
        <v>713</v>
      </c>
      <c r="G482" s="230" t="s">
        <v>407</v>
      </c>
      <c r="H482" s="231">
        <v>1</v>
      </c>
      <c r="I482" s="232"/>
      <c r="J482" s="231">
        <f>ROUND(I482*H482,2)</f>
        <v>0</v>
      </c>
      <c r="K482" s="229" t="s">
        <v>1</v>
      </c>
      <c r="L482" s="233"/>
      <c r="M482" s="234" t="s">
        <v>1</v>
      </c>
      <c r="N482" s="235" t="s">
        <v>43</v>
      </c>
      <c r="O482" s="76"/>
      <c r="P482" s="196">
        <f>O482*H482</f>
        <v>0</v>
      </c>
      <c r="Q482" s="196">
        <v>0.0077</v>
      </c>
      <c r="R482" s="196">
        <f>Q482*H482</f>
        <v>0.0077</v>
      </c>
      <c r="S482" s="196">
        <v>0</v>
      </c>
      <c r="T482" s="197">
        <f>S482*H482</f>
        <v>0</v>
      </c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R482" s="198" t="s">
        <v>195</v>
      </c>
      <c r="AT482" s="198" t="s">
        <v>259</v>
      </c>
      <c r="AU482" s="198" t="s">
        <v>157</v>
      </c>
      <c r="AY482" s="18" t="s">
        <v>136</v>
      </c>
      <c r="BE482" s="199">
        <f>IF(N482="základní",J482,0)</f>
        <v>0</v>
      </c>
      <c r="BF482" s="199">
        <f>IF(N482="snížená",J482,0)</f>
        <v>0</v>
      </c>
      <c r="BG482" s="199">
        <f>IF(N482="zákl. přenesená",J482,0)</f>
        <v>0</v>
      </c>
      <c r="BH482" s="199">
        <f>IF(N482="sníž. přenesená",J482,0)</f>
        <v>0</v>
      </c>
      <c r="BI482" s="199">
        <f>IF(N482="nulová",J482,0)</f>
        <v>0</v>
      </c>
      <c r="BJ482" s="18" t="s">
        <v>86</v>
      </c>
      <c r="BK482" s="199">
        <f>ROUND(I482*H482,2)</f>
        <v>0</v>
      </c>
      <c r="BL482" s="18" t="s">
        <v>144</v>
      </c>
      <c r="BM482" s="198" t="s">
        <v>714</v>
      </c>
    </row>
    <row r="483" spans="1:47" s="2" customFormat="1" ht="12">
      <c r="A483" s="37"/>
      <c r="B483" s="38"/>
      <c r="C483" s="37"/>
      <c r="D483" s="200" t="s">
        <v>146</v>
      </c>
      <c r="E483" s="37"/>
      <c r="F483" s="201" t="s">
        <v>713</v>
      </c>
      <c r="G483" s="37"/>
      <c r="H483" s="37"/>
      <c r="I483" s="123"/>
      <c r="J483" s="37"/>
      <c r="K483" s="37"/>
      <c r="L483" s="38"/>
      <c r="M483" s="202"/>
      <c r="N483" s="203"/>
      <c r="O483" s="76"/>
      <c r="P483" s="76"/>
      <c r="Q483" s="76"/>
      <c r="R483" s="76"/>
      <c r="S483" s="76"/>
      <c r="T483" s="7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T483" s="18" t="s">
        <v>146</v>
      </c>
      <c r="AU483" s="18" t="s">
        <v>157</v>
      </c>
    </row>
    <row r="484" spans="1:51" s="13" customFormat="1" ht="12">
      <c r="A484" s="13"/>
      <c r="B484" s="204"/>
      <c r="C484" s="13"/>
      <c r="D484" s="200" t="s">
        <v>148</v>
      </c>
      <c r="E484" s="205" t="s">
        <v>1</v>
      </c>
      <c r="F484" s="206" t="s">
        <v>712</v>
      </c>
      <c r="G484" s="13"/>
      <c r="H484" s="205" t="s">
        <v>1</v>
      </c>
      <c r="I484" s="207"/>
      <c r="J484" s="13"/>
      <c r="K484" s="13"/>
      <c r="L484" s="204"/>
      <c r="M484" s="208"/>
      <c r="N484" s="209"/>
      <c r="O484" s="209"/>
      <c r="P484" s="209"/>
      <c r="Q484" s="209"/>
      <c r="R484" s="209"/>
      <c r="S484" s="209"/>
      <c r="T484" s="210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05" t="s">
        <v>148</v>
      </c>
      <c r="AU484" s="205" t="s">
        <v>157</v>
      </c>
      <c r="AV484" s="13" t="s">
        <v>86</v>
      </c>
      <c r="AW484" s="13" t="s">
        <v>32</v>
      </c>
      <c r="AX484" s="13" t="s">
        <v>78</v>
      </c>
      <c r="AY484" s="205" t="s">
        <v>136</v>
      </c>
    </row>
    <row r="485" spans="1:51" s="14" customFormat="1" ht="12">
      <c r="A485" s="14"/>
      <c r="B485" s="211"/>
      <c r="C485" s="14"/>
      <c r="D485" s="200" t="s">
        <v>148</v>
      </c>
      <c r="E485" s="212" t="s">
        <v>1</v>
      </c>
      <c r="F485" s="213" t="s">
        <v>86</v>
      </c>
      <c r="G485" s="14"/>
      <c r="H485" s="214">
        <v>1</v>
      </c>
      <c r="I485" s="215"/>
      <c r="J485" s="14"/>
      <c r="K485" s="14"/>
      <c r="L485" s="211"/>
      <c r="M485" s="216"/>
      <c r="N485" s="217"/>
      <c r="O485" s="217"/>
      <c r="P485" s="217"/>
      <c r="Q485" s="217"/>
      <c r="R485" s="217"/>
      <c r="S485" s="217"/>
      <c r="T485" s="218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12" t="s">
        <v>148</v>
      </c>
      <c r="AU485" s="212" t="s">
        <v>157</v>
      </c>
      <c r="AV485" s="14" t="s">
        <v>88</v>
      </c>
      <c r="AW485" s="14" t="s">
        <v>32</v>
      </c>
      <c r="AX485" s="14" t="s">
        <v>78</v>
      </c>
      <c r="AY485" s="212" t="s">
        <v>136</v>
      </c>
    </row>
    <row r="486" spans="1:51" s="15" customFormat="1" ht="12">
      <c r="A486" s="15"/>
      <c r="B486" s="219"/>
      <c r="C486" s="15"/>
      <c r="D486" s="200" t="s">
        <v>148</v>
      </c>
      <c r="E486" s="220" t="s">
        <v>1</v>
      </c>
      <c r="F486" s="221" t="s">
        <v>151</v>
      </c>
      <c r="G486" s="15"/>
      <c r="H486" s="222">
        <v>1</v>
      </c>
      <c r="I486" s="223"/>
      <c r="J486" s="15"/>
      <c r="K486" s="15"/>
      <c r="L486" s="219"/>
      <c r="M486" s="224"/>
      <c r="N486" s="225"/>
      <c r="O486" s="225"/>
      <c r="P486" s="225"/>
      <c r="Q486" s="225"/>
      <c r="R486" s="225"/>
      <c r="S486" s="225"/>
      <c r="T486" s="226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20" t="s">
        <v>148</v>
      </c>
      <c r="AU486" s="220" t="s">
        <v>157</v>
      </c>
      <c r="AV486" s="15" t="s">
        <v>144</v>
      </c>
      <c r="AW486" s="15" t="s">
        <v>32</v>
      </c>
      <c r="AX486" s="15" t="s">
        <v>86</v>
      </c>
      <c r="AY486" s="220" t="s">
        <v>136</v>
      </c>
    </row>
    <row r="487" spans="1:65" s="2" customFormat="1" ht="21.75" customHeight="1">
      <c r="A487" s="37"/>
      <c r="B487" s="187"/>
      <c r="C487" s="227" t="s">
        <v>715</v>
      </c>
      <c r="D487" s="227" t="s">
        <v>259</v>
      </c>
      <c r="E487" s="228" t="s">
        <v>716</v>
      </c>
      <c r="F487" s="229" t="s">
        <v>717</v>
      </c>
      <c r="G487" s="230" t="s">
        <v>407</v>
      </c>
      <c r="H487" s="231">
        <v>1</v>
      </c>
      <c r="I487" s="232"/>
      <c r="J487" s="231">
        <f>ROUND(I487*H487,2)</f>
        <v>0</v>
      </c>
      <c r="K487" s="229" t="s">
        <v>1</v>
      </c>
      <c r="L487" s="233"/>
      <c r="M487" s="234" t="s">
        <v>1</v>
      </c>
      <c r="N487" s="235" t="s">
        <v>43</v>
      </c>
      <c r="O487" s="76"/>
      <c r="P487" s="196">
        <f>O487*H487</f>
        <v>0</v>
      </c>
      <c r="Q487" s="196">
        <v>0.0077</v>
      </c>
      <c r="R487" s="196">
        <f>Q487*H487</f>
        <v>0.0077</v>
      </c>
      <c r="S487" s="196">
        <v>0</v>
      </c>
      <c r="T487" s="197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98" t="s">
        <v>195</v>
      </c>
      <c r="AT487" s="198" t="s">
        <v>259</v>
      </c>
      <c r="AU487" s="198" t="s">
        <v>157</v>
      </c>
      <c r="AY487" s="18" t="s">
        <v>136</v>
      </c>
      <c r="BE487" s="199">
        <f>IF(N487="základní",J487,0)</f>
        <v>0</v>
      </c>
      <c r="BF487" s="199">
        <f>IF(N487="snížená",J487,0)</f>
        <v>0</v>
      </c>
      <c r="BG487" s="199">
        <f>IF(N487="zákl. přenesená",J487,0)</f>
        <v>0</v>
      </c>
      <c r="BH487" s="199">
        <f>IF(N487="sníž. přenesená",J487,0)</f>
        <v>0</v>
      </c>
      <c r="BI487" s="199">
        <f>IF(N487="nulová",J487,0)</f>
        <v>0</v>
      </c>
      <c r="BJ487" s="18" t="s">
        <v>86</v>
      </c>
      <c r="BK487" s="199">
        <f>ROUND(I487*H487,2)</f>
        <v>0</v>
      </c>
      <c r="BL487" s="18" t="s">
        <v>144</v>
      </c>
      <c r="BM487" s="198" t="s">
        <v>718</v>
      </c>
    </row>
    <row r="488" spans="1:47" s="2" customFormat="1" ht="12">
      <c r="A488" s="37"/>
      <c r="B488" s="38"/>
      <c r="C488" s="37"/>
      <c r="D488" s="200" t="s">
        <v>146</v>
      </c>
      <c r="E488" s="37"/>
      <c r="F488" s="201" t="s">
        <v>717</v>
      </c>
      <c r="G488" s="37"/>
      <c r="H488" s="37"/>
      <c r="I488" s="123"/>
      <c r="J488" s="37"/>
      <c r="K488" s="37"/>
      <c r="L488" s="38"/>
      <c r="M488" s="202"/>
      <c r="N488" s="203"/>
      <c r="O488" s="76"/>
      <c r="P488" s="76"/>
      <c r="Q488" s="76"/>
      <c r="R488" s="76"/>
      <c r="S488" s="76"/>
      <c r="T488" s="7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T488" s="18" t="s">
        <v>146</v>
      </c>
      <c r="AU488" s="18" t="s">
        <v>157</v>
      </c>
    </row>
    <row r="489" spans="1:51" s="13" customFormat="1" ht="12">
      <c r="A489" s="13"/>
      <c r="B489" s="204"/>
      <c r="C489" s="13"/>
      <c r="D489" s="200" t="s">
        <v>148</v>
      </c>
      <c r="E489" s="205" t="s">
        <v>1</v>
      </c>
      <c r="F489" s="206" t="s">
        <v>716</v>
      </c>
      <c r="G489" s="13"/>
      <c r="H489" s="205" t="s">
        <v>1</v>
      </c>
      <c r="I489" s="207"/>
      <c r="J489" s="13"/>
      <c r="K489" s="13"/>
      <c r="L489" s="204"/>
      <c r="M489" s="208"/>
      <c r="N489" s="209"/>
      <c r="O489" s="209"/>
      <c r="P489" s="209"/>
      <c r="Q489" s="209"/>
      <c r="R489" s="209"/>
      <c r="S489" s="209"/>
      <c r="T489" s="210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05" t="s">
        <v>148</v>
      </c>
      <c r="AU489" s="205" t="s">
        <v>157</v>
      </c>
      <c r="AV489" s="13" t="s">
        <v>86</v>
      </c>
      <c r="AW489" s="13" t="s">
        <v>32</v>
      </c>
      <c r="AX489" s="13" t="s">
        <v>78</v>
      </c>
      <c r="AY489" s="205" t="s">
        <v>136</v>
      </c>
    </row>
    <row r="490" spans="1:51" s="14" customFormat="1" ht="12">
      <c r="A490" s="14"/>
      <c r="B490" s="211"/>
      <c r="C490" s="14"/>
      <c r="D490" s="200" t="s">
        <v>148</v>
      </c>
      <c r="E490" s="212" t="s">
        <v>1</v>
      </c>
      <c r="F490" s="213" t="s">
        <v>86</v>
      </c>
      <c r="G490" s="14"/>
      <c r="H490" s="214">
        <v>1</v>
      </c>
      <c r="I490" s="215"/>
      <c r="J490" s="14"/>
      <c r="K490" s="14"/>
      <c r="L490" s="211"/>
      <c r="M490" s="216"/>
      <c r="N490" s="217"/>
      <c r="O490" s="217"/>
      <c r="P490" s="217"/>
      <c r="Q490" s="217"/>
      <c r="R490" s="217"/>
      <c r="S490" s="217"/>
      <c r="T490" s="218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12" t="s">
        <v>148</v>
      </c>
      <c r="AU490" s="212" t="s">
        <v>157</v>
      </c>
      <c r="AV490" s="14" t="s">
        <v>88</v>
      </c>
      <c r="AW490" s="14" t="s">
        <v>32</v>
      </c>
      <c r="AX490" s="14" t="s">
        <v>78</v>
      </c>
      <c r="AY490" s="212" t="s">
        <v>136</v>
      </c>
    </row>
    <row r="491" spans="1:51" s="15" customFormat="1" ht="12">
      <c r="A491" s="15"/>
      <c r="B491" s="219"/>
      <c r="C491" s="15"/>
      <c r="D491" s="200" t="s">
        <v>148</v>
      </c>
      <c r="E491" s="220" t="s">
        <v>1</v>
      </c>
      <c r="F491" s="221" t="s">
        <v>151</v>
      </c>
      <c r="G491" s="15"/>
      <c r="H491" s="222">
        <v>1</v>
      </c>
      <c r="I491" s="223"/>
      <c r="J491" s="15"/>
      <c r="K491" s="15"/>
      <c r="L491" s="219"/>
      <c r="M491" s="224"/>
      <c r="N491" s="225"/>
      <c r="O491" s="225"/>
      <c r="P491" s="225"/>
      <c r="Q491" s="225"/>
      <c r="R491" s="225"/>
      <c r="S491" s="225"/>
      <c r="T491" s="226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20" t="s">
        <v>148</v>
      </c>
      <c r="AU491" s="220" t="s">
        <v>157</v>
      </c>
      <c r="AV491" s="15" t="s">
        <v>144</v>
      </c>
      <c r="AW491" s="15" t="s">
        <v>32</v>
      </c>
      <c r="AX491" s="15" t="s">
        <v>86</v>
      </c>
      <c r="AY491" s="220" t="s">
        <v>136</v>
      </c>
    </row>
    <row r="492" spans="1:65" s="2" customFormat="1" ht="21.75" customHeight="1">
      <c r="A492" s="37"/>
      <c r="B492" s="187"/>
      <c r="C492" s="227" t="s">
        <v>719</v>
      </c>
      <c r="D492" s="227" t="s">
        <v>259</v>
      </c>
      <c r="E492" s="228" t="s">
        <v>720</v>
      </c>
      <c r="F492" s="229" t="s">
        <v>721</v>
      </c>
      <c r="G492" s="230" t="s">
        <v>407</v>
      </c>
      <c r="H492" s="231">
        <v>1</v>
      </c>
      <c r="I492" s="232"/>
      <c r="J492" s="231">
        <f>ROUND(I492*H492,2)</f>
        <v>0</v>
      </c>
      <c r="K492" s="229" t="s">
        <v>1</v>
      </c>
      <c r="L492" s="233"/>
      <c r="M492" s="234" t="s">
        <v>1</v>
      </c>
      <c r="N492" s="235" t="s">
        <v>43</v>
      </c>
      <c r="O492" s="76"/>
      <c r="P492" s="196">
        <f>O492*H492</f>
        <v>0</v>
      </c>
      <c r="Q492" s="196">
        <v>0.0077</v>
      </c>
      <c r="R492" s="196">
        <f>Q492*H492</f>
        <v>0.0077</v>
      </c>
      <c r="S492" s="196">
        <v>0</v>
      </c>
      <c r="T492" s="197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198" t="s">
        <v>195</v>
      </c>
      <c r="AT492" s="198" t="s">
        <v>259</v>
      </c>
      <c r="AU492" s="198" t="s">
        <v>157</v>
      </c>
      <c r="AY492" s="18" t="s">
        <v>136</v>
      </c>
      <c r="BE492" s="199">
        <f>IF(N492="základní",J492,0)</f>
        <v>0</v>
      </c>
      <c r="BF492" s="199">
        <f>IF(N492="snížená",J492,0)</f>
        <v>0</v>
      </c>
      <c r="BG492" s="199">
        <f>IF(N492="zákl. přenesená",J492,0)</f>
        <v>0</v>
      </c>
      <c r="BH492" s="199">
        <f>IF(N492="sníž. přenesená",J492,0)</f>
        <v>0</v>
      </c>
      <c r="BI492" s="199">
        <f>IF(N492="nulová",J492,0)</f>
        <v>0</v>
      </c>
      <c r="BJ492" s="18" t="s">
        <v>86</v>
      </c>
      <c r="BK492" s="199">
        <f>ROUND(I492*H492,2)</f>
        <v>0</v>
      </c>
      <c r="BL492" s="18" t="s">
        <v>144</v>
      </c>
      <c r="BM492" s="198" t="s">
        <v>722</v>
      </c>
    </row>
    <row r="493" spans="1:47" s="2" customFormat="1" ht="12">
      <c r="A493" s="37"/>
      <c r="B493" s="38"/>
      <c r="C493" s="37"/>
      <c r="D493" s="200" t="s">
        <v>146</v>
      </c>
      <c r="E493" s="37"/>
      <c r="F493" s="201" t="s">
        <v>721</v>
      </c>
      <c r="G493" s="37"/>
      <c r="H493" s="37"/>
      <c r="I493" s="123"/>
      <c r="J493" s="37"/>
      <c r="K493" s="37"/>
      <c r="L493" s="38"/>
      <c r="M493" s="202"/>
      <c r="N493" s="203"/>
      <c r="O493" s="76"/>
      <c r="P493" s="76"/>
      <c r="Q493" s="76"/>
      <c r="R493" s="76"/>
      <c r="S493" s="76"/>
      <c r="T493" s="7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T493" s="18" t="s">
        <v>146</v>
      </c>
      <c r="AU493" s="18" t="s">
        <v>157</v>
      </c>
    </row>
    <row r="494" spans="1:51" s="13" customFormat="1" ht="12">
      <c r="A494" s="13"/>
      <c r="B494" s="204"/>
      <c r="C494" s="13"/>
      <c r="D494" s="200" t="s">
        <v>148</v>
      </c>
      <c r="E494" s="205" t="s">
        <v>1</v>
      </c>
      <c r="F494" s="206" t="s">
        <v>720</v>
      </c>
      <c r="G494" s="13"/>
      <c r="H494" s="205" t="s">
        <v>1</v>
      </c>
      <c r="I494" s="207"/>
      <c r="J494" s="13"/>
      <c r="K494" s="13"/>
      <c r="L494" s="204"/>
      <c r="M494" s="208"/>
      <c r="N494" s="209"/>
      <c r="O494" s="209"/>
      <c r="P494" s="209"/>
      <c r="Q494" s="209"/>
      <c r="R494" s="209"/>
      <c r="S494" s="209"/>
      <c r="T494" s="210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05" t="s">
        <v>148</v>
      </c>
      <c r="AU494" s="205" t="s">
        <v>157</v>
      </c>
      <c r="AV494" s="13" t="s">
        <v>86</v>
      </c>
      <c r="AW494" s="13" t="s">
        <v>32</v>
      </c>
      <c r="AX494" s="13" t="s">
        <v>78</v>
      </c>
      <c r="AY494" s="205" t="s">
        <v>136</v>
      </c>
    </row>
    <row r="495" spans="1:51" s="14" customFormat="1" ht="12">
      <c r="A495" s="14"/>
      <c r="B495" s="211"/>
      <c r="C495" s="14"/>
      <c r="D495" s="200" t="s">
        <v>148</v>
      </c>
      <c r="E495" s="212" t="s">
        <v>1</v>
      </c>
      <c r="F495" s="213" t="s">
        <v>86</v>
      </c>
      <c r="G495" s="14"/>
      <c r="H495" s="214">
        <v>1</v>
      </c>
      <c r="I495" s="215"/>
      <c r="J495" s="14"/>
      <c r="K495" s="14"/>
      <c r="L495" s="211"/>
      <c r="M495" s="216"/>
      <c r="N495" s="217"/>
      <c r="O495" s="217"/>
      <c r="P495" s="217"/>
      <c r="Q495" s="217"/>
      <c r="R495" s="217"/>
      <c r="S495" s="217"/>
      <c r="T495" s="218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12" t="s">
        <v>148</v>
      </c>
      <c r="AU495" s="212" t="s">
        <v>157</v>
      </c>
      <c r="AV495" s="14" t="s">
        <v>88</v>
      </c>
      <c r="AW495" s="14" t="s">
        <v>32</v>
      </c>
      <c r="AX495" s="14" t="s">
        <v>78</v>
      </c>
      <c r="AY495" s="212" t="s">
        <v>136</v>
      </c>
    </row>
    <row r="496" spans="1:51" s="15" customFormat="1" ht="12">
      <c r="A496" s="15"/>
      <c r="B496" s="219"/>
      <c r="C496" s="15"/>
      <c r="D496" s="200" t="s">
        <v>148</v>
      </c>
      <c r="E496" s="220" t="s">
        <v>1</v>
      </c>
      <c r="F496" s="221" t="s">
        <v>151</v>
      </c>
      <c r="G496" s="15"/>
      <c r="H496" s="222">
        <v>1</v>
      </c>
      <c r="I496" s="223"/>
      <c r="J496" s="15"/>
      <c r="K496" s="15"/>
      <c r="L496" s="219"/>
      <c r="M496" s="224"/>
      <c r="N496" s="225"/>
      <c r="O496" s="225"/>
      <c r="P496" s="225"/>
      <c r="Q496" s="225"/>
      <c r="R496" s="225"/>
      <c r="S496" s="225"/>
      <c r="T496" s="226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20" t="s">
        <v>148</v>
      </c>
      <c r="AU496" s="220" t="s">
        <v>157</v>
      </c>
      <c r="AV496" s="15" t="s">
        <v>144</v>
      </c>
      <c r="AW496" s="15" t="s">
        <v>32</v>
      </c>
      <c r="AX496" s="15" t="s">
        <v>86</v>
      </c>
      <c r="AY496" s="220" t="s">
        <v>136</v>
      </c>
    </row>
    <row r="497" spans="1:65" s="2" customFormat="1" ht="21.75" customHeight="1">
      <c r="A497" s="37"/>
      <c r="B497" s="187"/>
      <c r="C497" s="227" t="s">
        <v>723</v>
      </c>
      <c r="D497" s="227" t="s">
        <v>259</v>
      </c>
      <c r="E497" s="228" t="s">
        <v>724</v>
      </c>
      <c r="F497" s="229" t="s">
        <v>725</v>
      </c>
      <c r="G497" s="230" t="s">
        <v>407</v>
      </c>
      <c r="H497" s="231">
        <v>1</v>
      </c>
      <c r="I497" s="232"/>
      <c r="J497" s="231">
        <f>ROUND(I497*H497,2)</f>
        <v>0</v>
      </c>
      <c r="K497" s="229" t="s">
        <v>1</v>
      </c>
      <c r="L497" s="233"/>
      <c r="M497" s="234" t="s">
        <v>1</v>
      </c>
      <c r="N497" s="235" t="s">
        <v>43</v>
      </c>
      <c r="O497" s="76"/>
      <c r="P497" s="196">
        <f>O497*H497</f>
        <v>0</v>
      </c>
      <c r="Q497" s="196">
        <v>0.0077</v>
      </c>
      <c r="R497" s="196">
        <f>Q497*H497</f>
        <v>0.0077</v>
      </c>
      <c r="S497" s="196">
        <v>0</v>
      </c>
      <c r="T497" s="197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198" t="s">
        <v>195</v>
      </c>
      <c r="AT497" s="198" t="s">
        <v>259</v>
      </c>
      <c r="AU497" s="198" t="s">
        <v>157</v>
      </c>
      <c r="AY497" s="18" t="s">
        <v>136</v>
      </c>
      <c r="BE497" s="199">
        <f>IF(N497="základní",J497,0)</f>
        <v>0</v>
      </c>
      <c r="BF497" s="199">
        <f>IF(N497="snížená",J497,0)</f>
        <v>0</v>
      </c>
      <c r="BG497" s="199">
        <f>IF(N497="zákl. přenesená",J497,0)</f>
        <v>0</v>
      </c>
      <c r="BH497" s="199">
        <f>IF(N497="sníž. přenesená",J497,0)</f>
        <v>0</v>
      </c>
      <c r="BI497" s="199">
        <f>IF(N497="nulová",J497,0)</f>
        <v>0</v>
      </c>
      <c r="BJ497" s="18" t="s">
        <v>86</v>
      </c>
      <c r="BK497" s="199">
        <f>ROUND(I497*H497,2)</f>
        <v>0</v>
      </c>
      <c r="BL497" s="18" t="s">
        <v>144</v>
      </c>
      <c r="BM497" s="198" t="s">
        <v>726</v>
      </c>
    </row>
    <row r="498" spans="1:47" s="2" customFormat="1" ht="12">
      <c r="A498" s="37"/>
      <c r="B498" s="38"/>
      <c r="C498" s="37"/>
      <c r="D498" s="200" t="s">
        <v>146</v>
      </c>
      <c r="E498" s="37"/>
      <c r="F498" s="201" t="s">
        <v>725</v>
      </c>
      <c r="G498" s="37"/>
      <c r="H498" s="37"/>
      <c r="I498" s="123"/>
      <c r="J498" s="37"/>
      <c r="K498" s="37"/>
      <c r="L498" s="38"/>
      <c r="M498" s="202"/>
      <c r="N498" s="203"/>
      <c r="O498" s="76"/>
      <c r="P498" s="76"/>
      <c r="Q498" s="76"/>
      <c r="R498" s="76"/>
      <c r="S498" s="76"/>
      <c r="T498" s="7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T498" s="18" t="s">
        <v>146</v>
      </c>
      <c r="AU498" s="18" t="s">
        <v>157</v>
      </c>
    </row>
    <row r="499" spans="1:51" s="13" customFormat="1" ht="12">
      <c r="A499" s="13"/>
      <c r="B499" s="204"/>
      <c r="C499" s="13"/>
      <c r="D499" s="200" t="s">
        <v>148</v>
      </c>
      <c r="E499" s="205" t="s">
        <v>1</v>
      </c>
      <c r="F499" s="206" t="s">
        <v>724</v>
      </c>
      <c r="G499" s="13"/>
      <c r="H499" s="205" t="s">
        <v>1</v>
      </c>
      <c r="I499" s="207"/>
      <c r="J499" s="13"/>
      <c r="K499" s="13"/>
      <c r="L499" s="204"/>
      <c r="M499" s="208"/>
      <c r="N499" s="209"/>
      <c r="O499" s="209"/>
      <c r="P499" s="209"/>
      <c r="Q499" s="209"/>
      <c r="R499" s="209"/>
      <c r="S499" s="209"/>
      <c r="T499" s="210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05" t="s">
        <v>148</v>
      </c>
      <c r="AU499" s="205" t="s">
        <v>157</v>
      </c>
      <c r="AV499" s="13" t="s">
        <v>86</v>
      </c>
      <c r="AW499" s="13" t="s">
        <v>32</v>
      </c>
      <c r="AX499" s="13" t="s">
        <v>78</v>
      </c>
      <c r="AY499" s="205" t="s">
        <v>136</v>
      </c>
    </row>
    <row r="500" spans="1:51" s="14" customFormat="1" ht="12">
      <c r="A500" s="14"/>
      <c r="B500" s="211"/>
      <c r="C500" s="14"/>
      <c r="D500" s="200" t="s">
        <v>148</v>
      </c>
      <c r="E500" s="212" t="s">
        <v>1</v>
      </c>
      <c r="F500" s="213" t="s">
        <v>86</v>
      </c>
      <c r="G500" s="14"/>
      <c r="H500" s="214">
        <v>1</v>
      </c>
      <c r="I500" s="215"/>
      <c r="J500" s="14"/>
      <c r="K500" s="14"/>
      <c r="L500" s="211"/>
      <c r="M500" s="216"/>
      <c r="N500" s="217"/>
      <c r="O500" s="217"/>
      <c r="P500" s="217"/>
      <c r="Q500" s="217"/>
      <c r="R500" s="217"/>
      <c r="S500" s="217"/>
      <c r="T500" s="21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12" t="s">
        <v>148</v>
      </c>
      <c r="AU500" s="212" t="s">
        <v>157</v>
      </c>
      <c r="AV500" s="14" t="s">
        <v>88</v>
      </c>
      <c r="AW500" s="14" t="s">
        <v>32</v>
      </c>
      <c r="AX500" s="14" t="s">
        <v>78</v>
      </c>
      <c r="AY500" s="212" t="s">
        <v>136</v>
      </c>
    </row>
    <row r="501" spans="1:51" s="15" customFormat="1" ht="12">
      <c r="A501" s="15"/>
      <c r="B501" s="219"/>
      <c r="C501" s="15"/>
      <c r="D501" s="200" t="s">
        <v>148</v>
      </c>
      <c r="E501" s="220" t="s">
        <v>1</v>
      </c>
      <c r="F501" s="221" t="s">
        <v>151</v>
      </c>
      <c r="G501" s="15"/>
      <c r="H501" s="222">
        <v>1</v>
      </c>
      <c r="I501" s="223"/>
      <c r="J501" s="15"/>
      <c r="K501" s="15"/>
      <c r="L501" s="219"/>
      <c r="M501" s="224"/>
      <c r="N501" s="225"/>
      <c r="O501" s="225"/>
      <c r="P501" s="225"/>
      <c r="Q501" s="225"/>
      <c r="R501" s="225"/>
      <c r="S501" s="225"/>
      <c r="T501" s="226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20" t="s">
        <v>148</v>
      </c>
      <c r="AU501" s="220" t="s">
        <v>157</v>
      </c>
      <c r="AV501" s="15" t="s">
        <v>144</v>
      </c>
      <c r="AW501" s="15" t="s">
        <v>32</v>
      </c>
      <c r="AX501" s="15" t="s">
        <v>86</v>
      </c>
      <c r="AY501" s="220" t="s">
        <v>136</v>
      </c>
    </row>
    <row r="502" spans="1:65" s="2" customFormat="1" ht="21.75" customHeight="1">
      <c r="A502" s="37"/>
      <c r="B502" s="187"/>
      <c r="C502" s="227" t="s">
        <v>727</v>
      </c>
      <c r="D502" s="227" t="s">
        <v>259</v>
      </c>
      <c r="E502" s="228" t="s">
        <v>728</v>
      </c>
      <c r="F502" s="229" t="s">
        <v>729</v>
      </c>
      <c r="G502" s="230" t="s">
        <v>407</v>
      </c>
      <c r="H502" s="231">
        <v>1</v>
      </c>
      <c r="I502" s="232"/>
      <c r="J502" s="231">
        <f>ROUND(I502*H502,2)</f>
        <v>0</v>
      </c>
      <c r="K502" s="229" t="s">
        <v>1</v>
      </c>
      <c r="L502" s="233"/>
      <c r="M502" s="234" t="s">
        <v>1</v>
      </c>
      <c r="N502" s="235" t="s">
        <v>43</v>
      </c>
      <c r="O502" s="76"/>
      <c r="P502" s="196">
        <f>O502*H502</f>
        <v>0</v>
      </c>
      <c r="Q502" s="196">
        <v>0.0077</v>
      </c>
      <c r="R502" s="196">
        <f>Q502*H502</f>
        <v>0.0077</v>
      </c>
      <c r="S502" s="196">
        <v>0</v>
      </c>
      <c r="T502" s="197">
        <f>S502*H502</f>
        <v>0</v>
      </c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R502" s="198" t="s">
        <v>195</v>
      </c>
      <c r="AT502" s="198" t="s">
        <v>259</v>
      </c>
      <c r="AU502" s="198" t="s">
        <v>157</v>
      </c>
      <c r="AY502" s="18" t="s">
        <v>136</v>
      </c>
      <c r="BE502" s="199">
        <f>IF(N502="základní",J502,0)</f>
        <v>0</v>
      </c>
      <c r="BF502" s="199">
        <f>IF(N502="snížená",J502,0)</f>
        <v>0</v>
      </c>
      <c r="BG502" s="199">
        <f>IF(N502="zákl. přenesená",J502,0)</f>
        <v>0</v>
      </c>
      <c r="BH502" s="199">
        <f>IF(N502="sníž. přenesená",J502,0)</f>
        <v>0</v>
      </c>
      <c r="BI502" s="199">
        <f>IF(N502="nulová",J502,0)</f>
        <v>0</v>
      </c>
      <c r="BJ502" s="18" t="s">
        <v>86</v>
      </c>
      <c r="BK502" s="199">
        <f>ROUND(I502*H502,2)</f>
        <v>0</v>
      </c>
      <c r="BL502" s="18" t="s">
        <v>144</v>
      </c>
      <c r="BM502" s="198" t="s">
        <v>730</v>
      </c>
    </row>
    <row r="503" spans="1:47" s="2" customFormat="1" ht="12">
      <c r="A503" s="37"/>
      <c r="B503" s="38"/>
      <c r="C503" s="37"/>
      <c r="D503" s="200" t="s">
        <v>146</v>
      </c>
      <c r="E503" s="37"/>
      <c r="F503" s="201" t="s">
        <v>729</v>
      </c>
      <c r="G503" s="37"/>
      <c r="H503" s="37"/>
      <c r="I503" s="123"/>
      <c r="J503" s="37"/>
      <c r="K503" s="37"/>
      <c r="L503" s="38"/>
      <c r="M503" s="202"/>
      <c r="N503" s="203"/>
      <c r="O503" s="76"/>
      <c r="P503" s="76"/>
      <c r="Q503" s="76"/>
      <c r="R503" s="76"/>
      <c r="S503" s="76"/>
      <c r="T503" s="7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T503" s="18" t="s">
        <v>146</v>
      </c>
      <c r="AU503" s="18" t="s">
        <v>157</v>
      </c>
    </row>
    <row r="504" spans="1:51" s="13" customFormat="1" ht="12">
      <c r="A504" s="13"/>
      <c r="B504" s="204"/>
      <c r="C504" s="13"/>
      <c r="D504" s="200" t="s">
        <v>148</v>
      </c>
      <c r="E504" s="205" t="s">
        <v>1</v>
      </c>
      <c r="F504" s="206" t="s">
        <v>728</v>
      </c>
      <c r="G504" s="13"/>
      <c r="H504" s="205" t="s">
        <v>1</v>
      </c>
      <c r="I504" s="207"/>
      <c r="J504" s="13"/>
      <c r="K504" s="13"/>
      <c r="L504" s="204"/>
      <c r="M504" s="208"/>
      <c r="N504" s="209"/>
      <c r="O504" s="209"/>
      <c r="P504" s="209"/>
      <c r="Q504" s="209"/>
      <c r="R504" s="209"/>
      <c r="S504" s="209"/>
      <c r="T504" s="21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05" t="s">
        <v>148</v>
      </c>
      <c r="AU504" s="205" t="s">
        <v>157</v>
      </c>
      <c r="AV504" s="13" t="s">
        <v>86</v>
      </c>
      <c r="AW504" s="13" t="s">
        <v>32</v>
      </c>
      <c r="AX504" s="13" t="s">
        <v>78</v>
      </c>
      <c r="AY504" s="205" t="s">
        <v>136</v>
      </c>
    </row>
    <row r="505" spans="1:51" s="14" customFormat="1" ht="12">
      <c r="A505" s="14"/>
      <c r="B505" s="211"/>
      <c r="C505" s="14"/>
      <c r="D505" s="200" t="s">
        <v>148</v>
      </c>
      <c r="E505" s="212" t="s">
        <v>1</v>
      </c>
      <c r="F505" s="213" t="s">
        <v>86</v>
      </c>
      <c r="G505" s="14"/>
      <c r="H505" s="214">
        <v>1</v>
      </c>
      <c r="I505" s="215"/>
      <c r="J505" s="14"/>
      <c r="K505" s="14"/>
      <c r="L505" s="211"/>
      <c r="M505" s="216"/>
      <c r="N505" s="217"/>
      <c r="O505" s="217"/>
      <c r="P505" s="217"/>
      <c r="Q505" s="217"/>
      <c r="R505" s="217"/>
      <c r="S505" s="217"/>
      <c r="T505" s="218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12" t="s">
        <v>148</v>
      </c>
      <c r="AU505" s="212" t="s">
        <v>157</v>
      </c>
      <c r="AV505" s="14" t="s">
        <v>88</v>
      </c>
      <c r="AW505" s="14" t="s">
        <v>32</v>
      </c>
      <c r="AX505" s="14" t="s">
        <v>78</v>
      </c>
      <c r="AY505" s="212" t="s">
        <v>136</v>
      </c>
    </row>
    <row r="506" spans="1:51" s="15" customFormat="1" ht="12">
      <c r="A506" s="15"/>
      <c r="B506" s="219"/>
      <c r="C506" s="15"/>
      <c r="D506" s="200" t="s">
        <v>148</v>
      </c>
      <c r="E506" s="220" t="s">
        <v>1</v>
      </c>
      <c r="F506" s="221" t="s">
        <v>151</v>
      </c>
      <c r="G506" s="15"/>
      <c r="H506" s="222">
        <v>1</v>
      </c>
      <c r="I506" s="223"/>
      <c r="J506" s="15"/>
      <c r="K506" s="15"/>
      <c r="L506" s="219"/>
      <c r="M506" s="224"/>
      <c r="N506" s="225"/>
      <c r="O506" s="225"/>
      <c r="P506" s="225"/>
      <c r="Q506" s="225"/>
      <c r="R506" s="225"/>
      <c r="S506" s="225"/>
      <c r="T506" s="226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20" t="s">
        <v>148</v>
      </c>
      <c r="AU506" s="220" t="s">
        <v>157</v>
      </c>
      <c r="AV506" s="15" t="s">
        <v>144</v>
      </c>
      <c r="AW506" s="15" t="s">
        <v>32</v>
      </c>
      <c r="AX506" s="15" t="s">
        <v>86</v>
      </c>
      <c r="AY506" s="220" t="s">
        <v>136</v>
      </c>
    </row>
    <row r="507" spans="1:65" s="2" customFormat="1" ht="21.75" customHeight="1">
      <c r="A507" s="37"/>
      <c r="B507" s="187"/>
      <c r="C507" s="227" t="s">
        <v>731</v>
      </c>
      <c r="D507" s="227" t="s">
        <v>259</v>
      </c>
      <c r="E507" s="228" t="s">
        <v>732</v>
      </c>
      <c r="F507" s="229" t="s">
        <v>733</v>
      </c>
      <c r="G507" s="230" t="s">
        <v>407</v>
      </c>
      <c r="H507" s="231">
        <v>1</v>
      </c>
      <c r="I507" s="232"/>
      <c r="J507" s="231">
        <f>ROUND(I507*H507,2)</f>
        <v>0</v>
      </c>
      <c r="K507" s="229" t="s">
        <v>1</v>
      </c>
      <c r="L507" s="233"/>
      <c r="M507" s="234" t="s">
        <v>1</v>
      </c>
      <c r="N507" s="235" t="s">
        <v>43</v>
      </c>
      <c r="O507" s="76"/>
      <c r="P507" s="196">
        <f>O507*H507</f>
        <v>0</v>
      </c>
      <c r="Q507" s="196">
        <v>0.0077</v>
      </c>
      <c r="R507" s="196">
        <f>Q507*H507</f>
        <v>0.0077</v>
      </c>
      <c r="S507" s="196">
        <v>0</v>
      </c>
      <c r="T507" s="197">
        <f>S507*H507</f>
        <v>0</v>
      </c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R507" s="198" t="s">
        <v>195</v>
      </c>
      <c r="AT507" s="198" t="s">
        <v>259</v>
      </c>
      <c r="AU507" s="198" t="s">
        <v>157</v>
      </c>
      <c r="AY507" s="18" t="s">
        <v>136</v>
      </c>
      <c r="BE507" s="199">
        <f>IF(N507="základní",J507,0)</f>
        <v>0</v>
      </c>
      <c r="BF507" s="199">
        <f>IF(N507="snížená",J507,0)</f>
        <v>0</v>
      </c>
      <c r="BG507" s="199">
        <f>IF(N507="zákl. přenesená",J507,0)</f>
        <v>0</v>
      </c>
      <c r="BH507" s="199">
        <f>IF(N507="sníž. přenesená",J507,0)</f>
        <v>0</v>
      </c>
      <c r="BI507" s="199">
        <f>IF(N507="nulová",J507,0)</f>
        <v>0</v>
      </c>
      <c r="BJ507" s="18" t="s">
        <v>86</v>
      </c>
      <c r="BK507" s="199">
        <f>ROUND(I507*H507,2)</f>
        <v>0</v>
      </c>
      <c r="BL507" s="18" t="s">
        <v>144</v>
      </c>
      <c r="BM507" s="198" t="s">
        <v>734</v>
      </c>
    </row>
    <row r="508" spans="1:47" s="2" customFormat="1" ht="12">
      <c r="A508" s="37"/>
      <c r="B508" s="38"/>
      <c r="C508" s="37"/>
      <c r="D508" s="200" t="s">
        <v>146</v>
      </c>
      <c r="E508" s="37"/>
      <c r="F508" s="201" t="s">
        <v>733</v>
      </c>
      <c r="G508" s="37"/>
      <c r="H508" s="37"/>
      <c r="I508" s="123"/>
      <c r="J508" s="37"/>
      <c r="K508" s="37"/>
      <c r="L508" s="38"/>
      <c r="M508" s="202"/>
      <c r="N508" s="203"/>
      <c r="O508" s="76"/>
      <c r="P508" s="76"/>
      <c r="Q508" s="76"/>
      <c r="R508" s="76"/>
      <c r="S508" s="76"/>
      <c r="T508" s="7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T508" s="18" t="s">
        <v>146</v>
      </c>
      <c r="AU508" s="18" t="s">
        <v>157</v>
      </c>
    </row>
    <row r="509" spans="1:51" s="13" customFormat="1" ht="12">
      <c r="A509" s="13"/>
      <c r="B509" s="204"/>
      <c r="C509" s="13"/>
      <c r="D509" s="200" t="s">
        <v>148</v>
      </c>
      <c r="E509" s="205" t="s">
        <v>1</v>
      </c>
      <c r="F509" s="206" t="s">
        <v>732</v>
      </c>
      <c r="G509" s="13"/>
      <c r="H509" s="205" t="s">
        <v>1</v>
      </c>
      <c r="I509" s="207"/>
      <c r="J509" s="13"/>
      <c r="K509" s="13"/>
      <c r="L509" s="204"/>
      <c r="M509" s="208"/>
      <c r="N509" s="209"/>
      <c r="O509" s="209"/>
      <c r="P509" s="209"/>
      <c r="Q509" s="209"/>
      <c r="R509" s="209"/>
      <c r="S509" s="209"/>
      <c r="T509" s="210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05" t="s">
        <v>148</v>
      </c>
      <c r="AU509" s="205" t="s">
        <v>157</v>
      </c>
      <c r="AV509" s="13" t="s">
        <v>86</v>
      </c>
      <c r="AW509" s="13" t="s">
        <v>32</v>
      </c>
      <c r="AX509" s="13" t="s">
        <v>78</v>
      </c>
      <c r="AY509" s="205" t="s">
        <v>136</v>
      </c>
    </row>
    <row r="510" spans="1:51" s="14" customFormat="1" ht="12">
      <c r="A510" s="14"/>
      <c r="B510" s="211"/>
      <c r="C510" s="14"/>
      <c r="D510" s="200" t="s">
        <v>148</v>
      </c>
      <c r="E510" s="212" t="s">
        <v>1</v>
      </c>
      <c r="F510" s="213" t="s">
        <v>86</v>
      </c>
      <c r="G510" s="14"/>
      <c r="H510" s="214">
        <v>1</v>
      </c>
      <c r="I510" s="215"/>
      <c r="J510" s="14"/>
      <c r="K510" s="14"/>
      <c r="L510" s="211"/>
      <c r="M510" s="216"/>
      <c r="N510" s="217"/>
      <c r="O510" s="217"/>
      <c r="P510" s="217"/>
      <c r="Q510" s="217"/>
      <c r="R510" s="217"/>
      <c r="S510" s="217"/>
      <c r="T510" s="21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12" t="s">
        <v>148</v>
      </c>
      <c r="AU510" s="212" t="s">
        <v>157</v>
      </c>
      <c r="AV510" s="14" t="s">
        <v>88</v>
      </c>
      <c r="AW510" s="14" t="s">
        <v>32</v>
      </c>
      <c r="AX510" s="14" t="s">
        <v>78</v>
      </c>
      <c r="AY510" s="212" t="s">
        <v>136</v>
      </c>
    </row>
    <row r="511" spans="1:51" s="15" customFormat="1" ht="12">
      <c r="A511" s="15"/>
      <c r="B511" s="219"/>
      <c r="C511" s="15"/>
      <c r="D511" s="200" t="s">
        <v>148</v>
      </c>
      <c r="E511" s="220" t="s">
        <v>1</v>
      </c>
      <c r="F511" s="221" t="s">
        <v>151</v>
      </c>
      <c r="G511" s="15"/>
      <c r="H511" s="222">
        <v>1</v>
      </c>
      <c r="I511" s="223"/>
      <c r="J511" s="15"/>
      <c r="K511" s="15"/>
      <c r="L511" s="219"/>
      <c r="M511" s="224"/>
      <c r="N511" s="225"/>
      <c r="O511" s="225"/>
      <c r="P511" s="225"/>
      <c r="Q511" s="225"/>
      <c r="R511" s="225"/>
      <c r="S511" s="225"/>
      <c r="T511" s="226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20" t="s">
        <v>148</v>
      </c>
      <c r="AU511" s="220" t="s">
        <v>157</v>
      </c>
      <c r="AV511" s="15" t="s">
        <v>144</v>
      </c>
      <c r="AW511" s="15" t="s">
        <v>32</v>
      </c>
      <c r="AX511" s="15" t="s">
        <v>86</v>
      </c>
      <c r="AY511" s="220" t="s">
        <v>136</v>
      </c>
    </row>
    <row r="512" spans="1:65" s="2" customFormat="1" ht="16.5" customHeight="1">
      <c r="A512" s="37"/>
      <c r="B512" s="187"/>
      <c r="C512" s="227" t="s">
        <v>735</v>
      </c>
      <c r="D512" s="227" t="s">
        <v>259</v>
      </c>
      <c r="E512" s="228" t="s">
        <v>468</v>
      </c>
      <c r="F512" s="229" t="s">
        <v>469</v>
      </c>
      <c r="G512" s="230" t="s">
        <v>407</v>
      </c>
      <c r="H512" s="231">
        <v>2</v>
      </c>
      <c r="I512" s="232"/>
      <c r="J512" s="231">
        <f>ROUND(I512*H512,2)</f>
        <v>0</v>
      </c>
      <c r="K512" s="229" t="s">
        <v>143</v>
      </c>
      <c r="L512" s="233"/>
      <c r="M512" s="234" t="s">
        <v>1</v>
      </c>
      <c r="N512" s="235" t="s">
        <v>43</v>
      </c>
      <c r="O512" s="76"/>
      <c r="P512" s="196">
        <f>O512*H512</f>
        <v>0</v>
      </c>
      <c r="Q512" s="196">
        <v>0.009</v>
      </c>
      <c r="R512" s="196">
        <f>Q512*H512</f>
        <v>0.018</v>
      </c>
      <c r="S512" s="196">
        <v>0</v>
      </c>
      <c r="T512" s="197">
        <f>S512*H512</f>
        <v>0</v>
      </c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R512" s="198" t="s">
        <v>195</v>
      </c>
      <c r="AT512" s="198" t="s">
        <v>259</v>
      </c>
      <c r="AU512" s="198" t="s">
        <v>157</v>
      </c>
      <c r="AY512" s="18" t="s">
        <v>136</v>
      </c>
      <c r="BE512" s="199">
        <f>IF(N512="základní",J512,0)</f>
        <v>0</v>
      </c>
      <c r="BF512" s="199">
        <f>IF(N512="snížená",J512,0)</f>
        <v>0</v>
      </c>
      <c r="BG512" s="199">
        <f>IF(N512="zákl. přenesená",J512,0)</f>
        <v>0</v>
      </c>
      <c r="BH512" s="199">
        <f>IF(N512="sníž. přenesená",J512,0)</f>
        <v>0</v>
      </c>
      <c r="BI512" s="199">
        <f>IF(N512="nulová",J512,0)</f>
        <v>0</v>
      </c>
      <c r="BJ512" s="18" t="s">
        <v>86</v>
      </c>
      <c r="BK512" s="199">
        <f>ROUND(I512*H512,2)</f>
        <v>0</v>
      </c>
      <c r="BL512" s="18" t="s">
        <v>144</v>
      </c>
      <c r="BM512" s="198" t="s">
        <v>736</v>
      </c>
    </row>
    <row r="513" spans="1:47" s="2" customFormat="1" ht="12">
      <c r="A513" s="37"/>
      <c r="B513" s="38"/>
      <c r="C513" s="37"/>
      <c r="D513" s="200" t="s">
        <v>146</v>
      </c>
      <c r="E513" s="37"/>
      <c r="F513" s="201" t="s">
        <v>469</v>
      </c>
      <c r="G513" s="37"/>
      <c r="H513" s="37"/>
      <c r="I513" s="123"/>
      <c r="J513" s="37"/>
      <c r="K513" s="37"/>
      <c r="L513" s="38"/>
      <c r="M513" s="202"/>
      <c r="N513" s="203"/>
      <c r="O513" s="76"/>
      <c r="P513" s="76"/>
      <c r="Q513" s="76"/>
      <c r="R513" s="76"/>
      <c r="S513" s="76"/>
      <c r="T513" s="7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T513" s="18" t="s">
        <v>146</v>
      </c>
      <c r="AU513" s="18" t="s">
        <v>157</v>
      </c>
    </row>
    <row r="514" spans="1:51" s="13" customFormat="1" ht="12">
      <c r="A514" s="13"/>
      <c r="B514" s="204"/>
      <c r="C514" s="13"/>
      <c r="D514" s="200" t="s">
        <v>148</v>
      </c>
      <c r="E514" s="205" t="s">
        <v>1</v>
      </c>
      <c r="F514" s="206" t="s">
        <v>471</v>
      </c>
      <c r="G514" s="13"/>
      <c r="H514" s="205" t="s">
        <v>1</v>
      </c>
      <c r="I514" s="207"/>
      <c r="J514" s="13"/>
      <c r="K514" s="13"/>
      <c r="L514" s="204"/>
      <c r="M514" s="208"/>
      <c r="N514" s="209"/>
      <c r="O514" s="209"/>
      <c r="P514" s="209"/>
      <c r="Q514" s="209"/>
      <c r="R514" s="209"/>
      <c r="S514" s="209"/>
      <c r="T514" s="210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05" t="s">
        <v>148</v>
      </c>
      <c r="AU514" s="205" t="s">
        <v>157</v>
      </c>
      <c r="AV514" s="13" t="s">
        <v>86</v>
      </c>
      <c r="AW514" s="13" t="s">
        <v>32</v>
      </c>
      <c r="AX514" s="13" t="s">
        <v>78</v>
      </c>
      <c r="AY514" s="205" t="s">
        <v>136</v>
      </c>
    </row>
    <row r="515" spans="1:51" s="14" customFormat="1" ht="12">
      <c r="A515" s="14"/>
      <c r="B515" s="211"/>
      <c r="C515" s="14"/>
      <c r="D515" s="200" t="s">
        <v>148</v>
      </c>
      <c r="E515" s="212" t="s">
        <v>1</v>
      </c>
      <c r="F515" s="213" t="s">
        <v>449</v>
      </c>
      <c r="G515" s="14"/>
      <c r="H515" s="214">
        <v>2</v>
      </c>
      <c r="I515" s="215"/>
      <c r="J515" s="14"/>
      <c r="K515" s="14"/>
      <c r="L515" s="211"/>
      <c r="M515" s="216"/>
      <c r="N515" s="217"/>
      <c r="O515" s="217"/>
      <c r="P515" s="217"/>
      <c r="Q515" s="217"/>
      <c r="R515" s="217"/>
      <c r="S515" s="217"/>
      <c r="T515" s="218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12" t="s">
        <v>148</v>
      </c>
      <c r="AU515" s="212" t="s">
        <v>157</v>
      </c>
      <c r="AV515" s="14" t="s">
        <v>88</v>
      </c>
      <c r="AW515" s="14" t="s">
        <v>32</v>
      </c>
      <c r="AX515" s="14" t="s">
        <v>78</v>
      </c>
      <c r="AY515" s="212" t="s">
        <v>136</v>
      </c>
    </row>
    <row r="516" spans="1:51" s="15" customFormat="1" ht="12">
      <c r="A516" s="15"/>
      <c r="B516" s="219"/>
      <c r="C516" s="15"/>
      <c r="D516" s="200" t="s">
        <v>148</v>
      </c>
      <c r="E516" s="220" t="s">
        <v>1</v>
      </c>
      <c r="F516" s="221" t="s">
        <v>151</v>
      </c>
      <c r="G516" s="15"/>
      <c r="H516" s="222">
        <v>2</v>
      </c>
      <c r="I516" s="223"/>
      <c r="J516" s="15"/>
      <c r="K516" s="15"/>
      <c r="L516" s="219"/>
      <c r="M516" s="224"/>
      <c r="N516" s="225"/>
      <c r="O516" s="225"/>
      <c r="P516" s="225"/>
      <c r="Q516" s="225"/>
      <c r="R516" s="225"/>
      <c r="S516" s="225"/>
      <c r="T516" s="226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20" t="s">
        <v>148</v>
      </c>
      <c r="AU516" s="220" t="s">
        <v>157</v>
      </c>
      <c r="AV516" s="15" t="s">
        <v>144</v>
      </c>
      <c r="AW516" s="15" t="s">
        <v>32</v>
      </c>
      <c r="AX516" s="15" t="s">
        <v>86</v>
      </c>
      <c r="AY516" s="220" t="s">
        <v>136</v>
      </c>
    </row>
    <row r="517" spans="1:65" s="2" customFormat="1" ht="16.5" customHeight="1">
      <c r="A517" s="37"/>
      <c r="B517" s="187"/>
      <c r="C517" s="227" t="s">
        <v>737</v>
      </c>
      <c r="D517" s="227" t="s">
        <v>259</v>
      </c>
      <c r="E517" s="228" t="s">
        <v>450</v>
      </c>
      <c r="F517" s="229" t="s">
        <v>451</v>
      </c>
      <c r="G517" s="230" t="s">
        <v>407</v>
      </c>
      <c r="H517" s="231">
        <v>7</v>
      </c>
      <c r="I517" s="232"/>
      <c r="J517" s="231">
        <f>ROUND(I517*H517,2)</f>
        <v>0</v>
      </c>
      <c r="K517" s="229" t="s">
        <v>143</v>
      </c>
      <c r="L517" s="233"/>
      <c r="M517" s="234" t="s">
        <v>1</v>
      </c>
      <c r="N517" s="235" t="s">
        <v>43</v>
      </c>
      <c r="O517" s="76"/>
      <c r="P517" s="196">
        <f>O517*H517</f>
        <v>0</v>
      </c>
      <c r="Q517" s="196">
        <v>0.0061</v>
      </c>
      <c r="R517" s="196">
        <f>Q517*H517</f>
        <v>0.0427</v>
      </c>
      <c r="S517" s="196">
        <v>0</v>
      </c>
      <c r="T517" s="197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198" t="s">
        <v>195</v>
      </c>
      <c r="AT517" s="198" t="s">
        <v>259</v>
      </c>
      <c r="AU517" s="198" t="s">
        <v>157</v>
      </c>
      <c r="AY517" s="18" t="s">
        <v>136</v>
      </c>
      <c r="BE517" s="199">
        <f>IF(N517="základní",J517,0)</f>
        <v>0</v>
      </c>
      <c r="BF517" s="199">
        <f>IF(N517="snížená",J517,0)</f>
        <v>0</v>
      </c>
      <c r="BG517" s="199">
        <f>IF(N517="zákl. přenesená",J517,0)</f>
        <v>0</v>
      </c>
      <c r="BH517" s="199">
        <f>IF(N517="sníž. přenesená",J517,0)</f>
        <v>0</v>
      </c>
      <c r="BI517" s="199">
        <f>IF(N517="nulová",J517,0)</f>
        <v>0</v>
      </c>
      <c r="BJ517" s="18" t="s">
        <v>86</v>
      </c>
      <c r="BK517" s="199">
        <f>ROUND(I517*H517,2)</f>
        <v>0</v>
      </c>
      <c r="BL517" s="18" t="s">
        <v>144</v>
      </c>
      <c r="BM517" s="198" t="s">
        <v>738</v>
      </c>
    </row>
    <row r="518" spans="1:47" s="2" customFormat="1" ht="12">
      <c r="A518" s="37"/>
      <c r="B518" s="38"/>
      <c r="C518" s="37"/>
      <c r="D518" s="200" t="s">
        <v>146</v>
      </c>
      <c r="E518" s="37"/>
      <c r="F518" s="201" t="s">
        <v>451</v>
      </c>
      <c r="G518" s="37"/>
      <c r="H518" s="37"/>
      <c r="I518" s="123"/>
      <c r="J518" s="37"/>
      <c r="K518" s="37"/>
      <c r="L518" s="38"/>
      <c r="M518" s="202"/>
      <c r="N518" s="203"/>
      <c r="O518" s="76"/>
      <c r="P518" s="76"/>
      <c r="Q518" s="76"/>
      <c r="R518" s="76"/>
      <c r="S518" s="76"/>
      <c r="T518" s="7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T518" s="18" t="s">
        <v>146</v>
      </c>
      <c r="AU518" s="18" t="s">
        <v>157</v>
      </c>
    </row>
    <row r="519" spans="1:51" s="13" customFormat="1" ht="12">
      <c r="A519" s="13"/>
      <c r="B519" s="204"/>
      <c r="C519" s="13"/>
      <c r="D519" s="200" t="s">
        <v>148</v>
      </c>
      <c r="E519" s="205" t="s">
        <v>1</v>
      </c>
      <c r="F519" s="206" t="s">
        <v>739</v>
      </c>
      <c r="G519" s="13"/>
      <c r="H519" s="205" t="s">
        <v>1</v>
      </c>
      <c r="I519" s="207"/>
      <c r="J519" s="13"/>
      <c r="K519" s="13"/>
      <c r="L519" s="204"/>
      <c r="M519" s="208"/>
      <c r="N519" s="209"/>
      <c r="O519" s="209"/>
      <c r="P519" s="209"/>
      <c r="Q519" s="209"/>
      <c r="R519" s="209"/>
      <c r="S519" s="209"/>
      <c r="T519" s="21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05" t="s">
        <v>148</v>
      </c>
      <c r="AU519" s="205" t="s">
        <v>157</v>
      </c>
      <c r="AV519" s="13" t="s">
        <v>86</v>
      </c>
      <c r="AW519" s="13" t="s">
        <v>32</v>
      </c>
      <c r="AX519" s="13" t="s">
        <v>78</v>
      </c>
      <c r="AY519" s="205" t="s">
        <v>136</v>
      </c>
    </row>
    <row r="520" spans="1:51" s="14" customFormat="1" ht="12">
      <c r="A520" s="14"/>
      <c r="B520" s="211"/>
      <c r="C520" s="14"/>
      <c r="D520" s="200" t="s">
        <v>148</v>
      </c>
      <c r="E520" s="212" t="s">
        <v>1</v>
      </c>
      <c r="F520" s="213" t="s">
        <v>188</v>
      </c>
      <c r="G520" s="14"/>
      <c r="H520" s="214">
        <v>7</v>
      </c>
      <c r="I520" s="215"/>
      <c r="J520" s="14"/>
      <c r="K520" s="14"/>
      <c r="L520" s="211"/>
      <c r="M520" s="216"/>
      <c r="N520" s="217"/>
      <c r="O520" s="217"/>
      <c r="P520" s="217"/>
      <c r="Q520" s="217"/>
      <c r="R520" s="217"/>
      <c r="S520" s="217"/>
      <c r="T520" s="218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12" t="s">
        <v>148</v>
      </c>
      <c r="AU520" s="212" t="s">
        <v>157</v>
      </c>
      <c r="AV520" s="14" t="s">
        <v>88</v>
      </c>
      <c r="AW520" s="14" t="s">
        <v>32</v>
      </c>
      <c r="AX520" s="14" t="s">
        <v>78</v>
      </c>
      <c r="AY520" s="212" t="s">
        <v>136</v>
      </c>
    </row>
    <row r="521" spans="1:51" s="15" customFormat="1" ht="12">
      <c r="A521" s="15"/>
      <c r="B521" s="219"/>
      <c r="C521" s="15"/>
      <c r="D521" s="200" t="s">
        <v>148</v>
      </c>
      <c r="E521" s="220" t="s">
        <v>1</v>
      </c>
      <c r="F521" s="221" t="s">
        <v>151</v>
      </c>
      <c r="G521" s="15"/>
      <c r="H521" s="222">
        <v>7</v>
      </c>
      <c r="I521" s="223"/>
      <c r="J521" s="15"/>
      <c r="K521" s="15"/>
      <c r="L521" s="219"/>
      <c r="M521" s="224"/>
      <c r="N521" s="225"/>
      <c r="O521" s="225"/>
      <c r="P521" s="225"/>
      <c r="Q521" s="225"/>
      <c r="R521" s="225"/>
      <c r="S521" s="225"/>
      <c r="T521" s="226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20" t="s">
        <v>148</v>
      </c>
      <c r="AU521" s="220" t="s">
        <v>157</v>
      </c>
      <c r="AV521" s="15" t="s">
        <v>144</v>
      </c>
      <c r="AW521" s="15" t="s">
        <v>32</v>
      </c>
      <c r="AX521" s="15" t="s">
        <v>86</v>
      </c>
      <c r="AY521" s="220" t="s">
        <v>136</v>
      </c>
    </row>
    <row r="522" spans="1:65" s="2" customFormat="1" ht="16.5" customHeight="1">
      <c r="A522" s="37"/>
      <c r="B522" s="187"/>
      <c r="C522" s="188" t="s">
        <v>740</v>
      </c>
      <c r="D522" s="188" t="s">
        <v>139</v>
      </c>
      <c r="E522" s="189" t="s">
        <v>480</v>
      </c>
      <c r="F522" s="190" t="s">
        <v>481</v>
      </c>
      <c r="G522" s="191" t="s">
        <v>160</v>
      </c>
      <c r="H522" s="192">
        <v>27</v>
      </c>
      <c r="I522" s="193"/>
      <c r="J522" s="192">
        <f>ROUND(I522*H522,2)</f>
        <v>0</v>
      </c>
      <c r="K522" s="190" t="s">
        <v>143</v>
      </c>
      <c r="L522" s="38"/>
      <c r="M522" s="194" t="s">
        <v>1</v>
      </c>
      <c r="N522" s="195" t="s">
        <v>43</v>
      </c>
      <c r="O522" s="76"/>
      <c r="P522" s="196">
        <f>O522*H522</f>
        <v>0</v>
      </c>
      <c r="Q522" s="196">
        <v>3.75E-06</v>
      </c>
      <c r="R522" s="196">
        <f>Q522*H522</f>
        <v>0.00010125000000000001</v>
      </c>
      <c r="S522" s="196">
        <v>0</v>
      </c>
      <c r="T522" s="197">
        <f>S522*H522</f>
        <v>0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198" t="s">
        <v>144</v>
      </c>
      <c r="AT522" s="198" t="s">
        <v>139</v>
      </c>
      <c r="AU522" s="198" t="s">
        <v>157</v>
      </c>
      <c r="AY522" s="18" t="s">
        <v>136</v>
      </c>
      <c r="BE522" s="199">
        <f>IF(N522="základní",J522,0)</f>
        <v>0</v>
      </c>
      <c r="BF522" s="199">
        <f>IF(N522="snížená",J522,0)</f>
        <v>0</v>
      </c>
      <c r="BG522" s="199">
        <f>IF(N522="zákl. přenesená",J522,0)</f>
        <v>0</v>
      </c>
      <c r="BH522" s="199">
        <f>IF(N522="sníž. přenesená",J522,0)</f>
        <v>0</v>
      </c>
      <c r="BI522" s="199">
        <f>IF(N522="nulová",J522,0)</f>
        <v>0</v>
      </c>
      <c r="BJ522" s="18" t="s">
        <v>86</v>
      </c>
      <c r="BK522" s="199">
        <f>ROUND(I522*H522,2)</f>
        <v>0</v>
      </c>
      <c r="BL522" s="18" t="s">
        <v>144</v>
      </c>
      <c r="BM522" s="198" t="s">
        <v>741</v>
      </c>
    </row>
    <row r="523" spans="1:47" s="2" customFormat="1" ht="12">
      <c r="A523" s="37"/>
      <c r="B523" s="38"/>
      <c r="C523" s="37"/>
      <c r="D523" s="200" t="s">
        <v>146</v>
      </c>
      <c r="E523" s="37"/>
      <c r="F523" s="201" t="s">
        <v>483</v>
      </c>
      <c r="G523" s="37"/>
      <c r="H523" s="37"/>
      <c r="I523" s="123"/>
      <c r="J523" s="37"/>
      <c r="K523" s="37"/>
      <c r="L523" s="38"/>
      <c r="M523" s="202"/>
      <c r="N523" s="203"/>
      <c r="O523" s="76"/>
      <c r="P523" s="76"/>
      <c r="Q523" s="76"/>
      <c r="R523" s="76"/>
      <c r="S523" s="76"/>
      <c r="T523" s="7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T523" s="18" t="s">
        <v>146</v>
      </c>
      <c r="AU523" s="18" t="s">
        <v>157</v>
      </c>
    </row>
    <row r="524" spans="1:51" s="13" customFormat="1" ht="12">
      <c r="A524" s="13"/>
      <c r="B524" s="204"/>
      <c r="C524" s="13"/>
      <c r="D524" s="200" t="s">
        <v>148</v>
      </c>
      <c r="E524" s="205" t="s">
        <v>1</v>
      </c>
      <c r="F524" s="206" t="s">
        <v>699</v>
      </c>
      <c r="G524" s="13"/>
      <c r="H524" s="205" t="s">
        <v>1</v>
      </c>
      <c r="I524" s="207"/>
      <c r="J524" s="13"/>
      <c r="K524" s="13"/>
      <c r="L524" s="204"/>
      <c r="M524" s="208"/>
      <c r="N524" s="209"/>
      <c r="O524" s="209"/>
      <c r="P524" s="209"/>
      <c r="Q524" s="209"/>
      <c r="R524" s="209"/>
      <c r="S524" s="209"/>
      <c r="T524" s="210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05" t="s">
        <v>148</v>
      </c>
      <c r="AU524" s="205" t="s">
        <v>157</v>
      </c>
      <c r="AV524" s="13" t="s">
        <v>86</v>
      </c>
      <c r="AW524" s="13" t="s">
        <v>32</v>
      </c>
      <c r="AX524" s="13" t="s">
        <v>78</v>
      </c>
      <c r="AY524" s="205" t="s">
        <v>136</v>
      </c>
    </row>
    <row r="525" spans="1:51" s="14" customFormat="1" ht="12">
      <c r="A525" s="14"/>
      <c r="B525" s="211"/>
      <c r="C525" s="14"/>
      <c r="D525" s="200" t="s">
        <v>148</v>
      </c>
      <c r="E525" s="212" t="s">
        <v>1</v>
      </c>
      <c r="F525" s="213" t="s">
        <v>700</v>
      </c>
      <c r="G525" s="14"/>
      <c r="H525" s="214">
        <v>27</v>
      </c>
      <c r="I525" s="215"/>
      <c r="J525" s="14"/>
      <c r="K525" s="14"/>
      <c r="L525" s="211"/>
      <c r="M525" s="216"/>
      <c r="N525" s="217"/>
      <c r="O525" s="217"/>
      <c r="P525" s="217"/>
      <c r="Q525" s="217"/>
      <c r="R525" s="217"/>
      <c r="S525" s="217"/>
      <c r="T525" s="21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12" t="s">
        <v>148</v>
      </c>
      <c r="AU525" s="212" t="s">
        <v>157</v>
      </c>
      <c r="AV525" s="14" t="s">
        <v>88</v>
      </c>
      <c r="AW525" s="14" t="s">
        <v>32</v>
      </c>
      <c r="AX525" s="14" t="s">
        <v>78</v>
      </c>
      <c r="AY525" s="212" t="s">
        <v>136</v>
      </c>
    </row>
    <row r="526" spans="1:51" s="15" customFormat="1" ht="12">
      <c r="A526" s="15"/>
      <c r="B526" s="219"/>
      <c r="C526" s="15"/>
      <c r="D526" s="200" t="s">
        <v>148</v>
      </c>
      <c r="E526" s="220" t="s">
        <v>1</v>
      </c>
      <c r="F526" s="221" t="s">
        <v>151</v>
      </c>
      <c r="G526" s="15"/>
      <c r="H526" s="222">
        <v>27</v>
      </c>
      <c r="I526" s="223"/>
      <c r="J526" s="15"/>
      <c r="K526" s="15"/>
      <c r="L526" s="219"/>
      <c r="M526" s="224"/>
      <c r="N526" s="225"/>
      <c r="O526" s="225"/>
      <c r="P526" s="225"/>
      <c r="Q526" s="225"/>
      <c r="R526" s="225"/>
      <c r="S526" s="225"/>
      <c r="T526" s="226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20" t="s">
        <v>148</v>
      </c>
      <c r="AU526" s="220" t="s">
        <v>157</v>
      </c>
      <c r="AV526" s="15" t="s">
        <v>144</v>
      </c>
      <c r="AW526" s="15" t="s">
        <v>32</v>
      </c>
      <c r="AX526" s="15" t="s">
        <v>86</v>
      </c>
      <c r="AY526" s="220" t="s">
        <v>136</v>
      </c>
    </row>
    <row r="527" spans="1:65" s="2" customFormat="1" ht="16.5" customHeight="1">
      <c r="A527" s="37"/>
      <c r="B527" s="187"/>
      <c r="C527" s="188" t="s">
        <v>742</v>
      </c>
      <c r="D527" s="188" t="s">
        <v>139</v>
      </c>
      <c r="E527" s="189" t="s">
        <v>743</v>
      </c>
      <c r="F527" s="190" t="s">
        <v>744</v>
      </c>
      <c r="G527" s="191" t="s">
        <v>142</v>
      </c>
      <c r="H527" s="192">
        <v>1</v>
      </c>
      <c r="I527" s="193"/>
      <c r="J527" s="192">
        <f>ROUND(I527*H527,2)</f>
        <v>0</v>
      </c>
      <c r="K527" s="190" t="s">
        <v>143</v>
      </c>
      <c r="L527" s="38"/>
      <c r="M527" s="194" t="s">
        <v>1</v>
      </c>
      <c r="N527" s="195" t="s">
        <v>43</v>
      </c>
      <c r="O527" s="76"/>
      <c r="P527" s="196">
        <f>O527*H527</f>
        <v>0</v>
      </c>
      <c r="Q527" s="196">
        <v>9.38E-06</v>
      </c>
      <c r="R527" s="196">
        <f>Q527*H527</f>
        <v>9.38E-06</v>
      </c>
      <c r="S527" s="196">
        <v>0</v>
      </c>
      <c r="T527" s="197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198" t="s">
        <v>144</v>
      </c>
      <c r="AT527" s="198" t="s">
        <v>139</v>
      </c>
      <c r="AU527" s="198" t="s">
        <v>157</v>
      </c>
      <c r="AY527" s="18" t="s">
        <v>136</v>
      </c>
      <c r="BE527" s="199">
        <f>IF(N527="základní",J527,0)</f>
        <v>0</v>
      </c>
      <c r="BF527" s="199">
        <f>IF(N527="snížená",J527,0)</f>
        <v>0</v>
      </c>
      <c r="BG527" s="199">
        <f>IF(N527="zákl. přenesená",J527,0)</f>
        <v>0</v>
      </c>
      <c r="BH527" s="199">
        <f>IF(N527="sníž. přenesená",J527,0)</f>
        <v>0</v>
      </c>
      <c r="BI527" s="199">
        <f>IF(N527="nulová",J527,0)</f>
        <v>0</v>
      </c>
      <c r="BJ527" s="18" t="s">
        <v>86</v>
      </c>
      <c r="BK527" s="199">
        <f>ROUND(I527*H527,2)</f>
        <v>0</v>
      </c>
      <c r="BL527" s="18" t="s">
        <v>144</v>
      </c>
      <c r="BM527" s="198" t="s">
        <v>745</v>
      </c>
    </row>
    <row r="528" spans="1:47" s="2" customFormat="1" ht="12">
      <c r="A528" s="37"/>
      <c r="B528" s="38"/>
      <c r="C528" s="37"/>
      <c r="D528" s="200" t="s">
        <v>146</v>
      </c>
      <c r="E528" s="37"/>
      <c r="F528" s="201" t="s">
        <v>746</v>
      </c>
      <c r="G528" s="37"/>
      <c r="H528" s="37"/>
      <c r="I528" s="123"/>
      <c r="J528" s="37"/>
      <c r="K528" s="37"/>
      <c r="L528" s="38"/>
      <c r="M528" s="202"/>
      <c r="N528" s="203"/>
      <c r="O528" s="76"/>
      <c r="P528" s="76"/>
      <c r="Q528" s="76"/>
      <c r="R528" s="76"/>
      <c r="S528" s="76"/>
      <c r="T528" s="7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18" t="s">
        <v>146</v>
      </c>
      <c r="AU528" s="18" t="s">
        <v>157</v>
      </c>
    </row>
    <row r="529" spans="1:51" s="13" customFormat="1" ht="12">
      <c r="A529" s="13"/>
      <c r="B529" s="204"/>
      <c r="C529" s="13"/>
      <c r="D529" s="200" t="s">
        <v>148</v>
      </c>
      <c r="E529" s="205" t="s">
        <v>1</v>
      </c>
      <c r="F529" s="206" t="s">
        <v>705</v>
      </c>
      <c r="G529" s="13"/>
      <c r="H529" s="205" t="s">
        <v>1</v>
      </c>
      <c r="I529" s="207"/>
      <c r="J529" s="13"/>
      <c r="K529" s="13"/>
      <c r="L529" s="204"/>
      <c r="M529" s="208"/>
      <c r="N529" s="209"/>
      <c r="O529" s="209"/>
      <c r="P529" s="209"/>
      <c r="Q529" s="209"/>
      <c r="R529" s="209"/>
      <c r="S529" s="209"/>
      <c r="T529" s="210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05" t="s">
        <v>148</v>
      </c>
      <c r="AU529" s="205" t="s">
        <v>157</v>
      </c>
      <c r="AV529" s="13" t="s">
        <v>86</v>
      </c>
      <c r="AW529" s="13" t="s">
        <v>32</v>
      </c>
      <c r="AX529" s="13" t="s">
        <v>78</v>
      </c>
      <c r="AY529" s="205" t="s">
        <v>136</v>
      </c>
    </row>
    <row r="530" spans="1:51" s="14" customFormat="1" ht="12">
      <c r="A530" s="14"/>
      <c r="B530" s="211"/>
      <c r="C530" s="14"/>
      <c r="D530" s="200" t="s">
        <v>148</v>
      </c>
      <c r="E530" s="212" t="s">
        <v>1</v>
      </c>
      <c r="F530" s="213" t="s">
        <v>706</v>
      </c>
      <c r="G530" s="14"/>
      <c r="H530" s="214">
        <v>1</v>
      </c>
      <c r="I530" s="215"/>
      <c r="J530" s="14"/>
      <c r="K530" s="14"/>
      <c r="L530" s="211"/>
      <c r="M530" s="216"/>
      <c r="N530" s="217"/>
      <c r="O530" s="217"/>
      <c r="P530" s="217"/>
      <c r="Q530" s="217"/>
      <c r="R530" s="217"/>
      <c r="S530" s="217"/>
      <c r="T530" s="218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12" t="s">
        <v>148</v>
      </c>
      <c r="AU530" s="212" t="s">
        <v>157</v>
      </c>
      <c r="AV530" s="14" t="s">
        <v>88</v>
      </c>
      <c r="AW530" s="14" t="s">
        <v>32</v>
      </c>
      <c r="AX530" s="14" t="s">
        <v>78</v>
      </c>
      <c r="AY530" s="212" t="s">
        <v>136</v>
      </c>
    </row>
    <row r="531" spans="1:51" s="15" customFormat="1" ht="12">
      <c r="A531" s="15"/>
      <c r="B531" s="219"/>
      <c r="C531" s="15"/>
      <c r="D531" s="200" t="s">
        <v>148</v>
      </c>
      <c r="E531" s="220" t="s">
        <v>1</v>
      </c>
      <c r="F531" s="221" t="s">
        <v>151</v>
      </c>
      <c r="G531" s="15"/>
      <c r="H531" s="222">
        <v>1</v>
      </c>
      <c r="I531" s="223"/>
      <c r="J531" s="15"/>
      <c r="K531" s="15"/>
      <c r="L531" s="219"/>
      <c r="M531" s="224"/>
      <c r="N531" s="225"/>
      <c r="O531" s="225"/>
      <c r="P531" s="225"/>
      <c r="Q531" s="225"/>
      <c r="R531" s="225"/>
      <c r="S531" s="225"/>
      <c r="T531" s="226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20" t="s">
        <v>148</v>
      </c>
      <c r="AU531" s="220" t="s">
        <v>157</v>
      </c>
      <c r="AV531" s="15" t="s">
        <v>144</v>
      </c>
      <c r="AW531" s="15" t="s">
        <v>32</v>
      </c>
      <c r="AX531" s="15" t="s">
        <v>86</v>
      </c>
      <c r="AY531" s="220" t="s">
        <v>136</v>
      </c>
    </row>
    <row r="532" spans="1:65" s="2" customFormat="1" ht="21.75" customHeight="1">
      <c r="A532" s="37"/>
      <c r="B532" s="187"/>
      <c r="C532" s="188" t="s">
        <v>338</v>
      </c>
      <c r="D532" s="188" t="s">
        <v>139</v>
      </c>
      <c r="E532" s="189" t="s">
        <v>433</v>
      </c>
      <c r="F532" s="190" t="s">
        <v>434</v>
      </c>
      <c r="G532" s="191" t="s">
        <v>407</v>
      </c>
      <c r="H532" s="192">
        <v>2</v>
      </c>
      <c r="I532" s="193"/>
      <c r="J532" s="192">
        <f>ROUND(I532*H532,2)</f>
        <v>0</v>
      </c>
      <c r="K532" s="190" t="s">
        <v>143</v>
      </c>
      <c r="L532" s="38"/>
      <c r="M532" s="194" t="s">
        <v>1</v>
      </c>
      <c r="N532" s="195" t="s">
        <v>43</v>
      </c>
      <c r="O532" s="76"/>
      <c r="P532" s="196">
        <f>O532*H532</f>
        <v>0</v>
      </c>
      <c r="Q532" s="196">
        <v>0</v>
      </c>
      <c r="R532" s="196">
        <f>Q532*H532</f>
        <v>0</v>
      </c>
      <c r="S532" s="196">
        <v>0.082</v>
      </c>
      <c r="T532" s="197">
        <f>S532*H532</f>
        <v>0.164</v>
      </c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R532" s="198" t="s">
        <v>144</v>
      </c>
      <c r="AT532" s="198" t="s">
        <v>139</v>
      </c>
      <c r="AU532" s="198" t="s">
        <v>157</v>
      </c>
      <c r="AY532" s="18" t="s">
        <v>136</v>
      </c>
      <c r="BE532" s="199">
        <f>IF(N532="základní",J532,0)</f>
        <v>0</v>
      </c>
      <c r="BF532" s="199">
        <f>IF(N532="snížená",J532,0)</f>
        <v>0</v>
      </c>
      <c r="BG532" s="199">
        <f>IF(N532="zákl. přenesená",J532,0)</f>
        <v>0</v>
      </c>
      <c r="BH532" s="199">
        <f>IF(N532="sníž. přenesená",J532,0)</f>
        <v>0</v>
      </c>
      <c r="BI532" s="199">
        <f>IF(N532="nulová",J532,0)</f>
        <v>0</v>
      </c>
      <c r="BJ532" s="18" t="s">
        <v>86</v>
      </c>
      <c r="BK532" s="199">
        <f>ROUND(I532*H532,2)</f>
        <v>0</v>
      </c>
      <c r="BL532" s="18" t="s">
        <v>144</v>
      </c>
      <c r="BM532" s="198" t="s">
        <v>747</v>
      </c>
    </row>
    <row r="533" spans="1:47" s="2" customFormat="1" ht="12">
      <c r="A533" s="37"/>
      <c r="B533" s="38"/>
      <c r="C533" s="37"/>
      <c r="D533" s="200" t="s">
        <v>146</v>
      </c>
      <c r="E533" s="37"/>
      <c r="F533" s="201" t="s">
        <v>436</v>
      </c>
      <c r="G533" s="37"/>
      <c r="H533" s="37"/>
      <c r="I533" s="123"/>
      <c r="J533" s="37"/>
      <c r="K533" s="37"/>
      <c r="L533" s="38"/>
      <c r="M533" s="202"/>
      <c r="N533" s="203"/>
      <c r="O533" s="76"/>
      <c r="P533" s="76"/>
      <c r="Q533" s="76"/>
      <c r="R533" s="76"/>
      <c r="S533" s="76"/>
      <c r="T533" s="7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T533" s="18" t="s">
        <v>146</v>
      </c>
      <c r="AU533" s="18" t="s">
        <v>157</v>
      </c>
    </row>
    <row r="534" spans="1:51" s="14" customFormat="1" ht="12">
      <c r="A534" s="14"/>
      <c r="B534" s="211"/>
      <c r="C534" s="14"/>
      <c r="D534" s="200" t="s">
        <v>148</v>
      </c>
      <c r="E534" s="212" t="s">
        <v>1</v>
      </c>
      <c r="F534" s="213" t="s">
        <v>449</v>
      </c>
      <c r="G534" s="14"/>
      <c r="H534" s="214">
        <v>2</v>
      </c>
      <c r="I534" s="215"/>
      <c r="J534" s="14"/>
      <c r="K534" s="14"/>
      <c r="L534" s="211"/>
      <c r="M534" s="216"/>
      <c r="N534" s="217"/>
      <c r="O534" s="217"/>
      <c r="P534" s="217"/>
      <c r="Q534" s="217"/>
      <c r="R534" s="217"/>
      <c r="S534" s="217"/>
      <c r="T534" s="218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12" t="s">
        <v>148</v>
      </c>
      <c r="AU534" s="212" t="s">
        <v>157</v>
      </c>
      <c r="AV534" s="14" t="s">
        <v>88</v>
      </c>
      <c r="AW534" s="14" t="s">
        <v>32</v>
      </c>
      <c r="AX534" s="14" t="s">
        <v>78</v>
      </c>
      <c r="AY534" s="212" t="s">
        <v>136</v>
      </c>
    </row>
    <row r="535" spans="1:51" s="15" customFormat="1" ht="12">
      <c r="A535" s="15"/>
      <c r="B535" s="219"/>
      <c r="C535" s="15"/>
      <c r="D535" s="200" t="s">
        <v>148</v>
      </c>
      <c r="E535" s="220" t="s">
        <v>1</v>
      </c>
      <c r="F535" s="221" t="s">
        <v>151</v>
      </c>
      <c r="G535" s="15"/>
      <c r="H535" s="222">
        <v>2</v>
      </c>
      <c r="I535" s="223"/>
      <c r="J535" s="15"/>
      <c r="K535" s="15"/>
      <c r="L535" s="219"/>
      <c r="M535" s="224"/>
      <c r="N535" s="225"/>
      <c r="O535" s="225"/>
      <c r="P535" s="225"/>
      <c r="Q535" s="225"/>
      <c r="R535" s="225"/>
      <c r="S535" s="225"/>
      <c r="T535" s="226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20" t="s">
        <v>148</v>
      </c>
      <c r="AU535" s="220" t="s">
        <v>157</v>
      </c>
      <c r="AV535" s="15" t="s">
        <v>144</v>
      </c>
      <c r="AW535" s="15" t="s">
        <v>32</v>
      </c>
      <c r="AX535" s="15" t="s">
        <v>86</v>
      </c>
      <c r="AY535" s="220" t="s">
        <v>136</v>
      </c>
    </row>
    <row r="536" spans="1:63" s="12" customFormat="1" ht="22.8" customHeight="1">
      <c r="A536" s="12"/>
      <c r="B536" s="174"/>
      <c r="C536" s="12"/>
      <c r="D536" s="175" t="s">
        <v>77</v>
      </c>
      <c r="E536" s="185" t="s">
        <v>484</v>
      </c>
      <c r="F536" s="185" t="s">
        <v>485</v>
      </c>
      <c r="G536" s="12"/>
      <c r="H536" s="12"/>
      <c r="I536" s="177"/>
      <c r="J536" s="186">
        <f>BK536</f>
        <v>0</v>
      </c>
      <c r="K536" s="12"/>
      <c r="L536" s="174"/>
      <c r="M536" s="179"/>
      <c r="N536" s="180"/>
      <c r="O536" s="180"/>
      <c r="P536" s="181">
        <f>SUM(P537:P574)</f>
        <v>0</v>
      </c>
      <c r="Q536" s="180"/>
      <c r="R536" s="181">
        <f>SUM(R537:R574)</f>
        <v>0</v>
      </c>
      <c r="S536" s="180"/>
      <c r="T536" s="182">
        <f>SUM(T537:T574)</f>
        <v>0</v>
      </c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R536" s="175" t="s">
        <v>86</v>
      </c>
      <c r="AT536" s="183" t="s">
        <v>77</v>
      </c>
      <c r="AU536" s="183" t="s">
        <v>86</v>
      </c>
      <c r="AY536" s="175" t="s">
        <v>136</v>
      </c>
      <c r="BK536" s="184">
        <f>SUM(BK537:BK574)</f>
        <v>0</v>
      </c>
    </row>
    <row r="537" spans="1:65" s="2" customFormat="1" ht="21.75" customHeight="1">
      <c r="A537" s="37"/>
      <c r="B537" s="187"/>
      <c r="C537" s="188" t="s">
        <v>748</v>
      </c>
      <c r="D537" s="188" t="s">
        <v>139</v>
      </c>
      <c r="E537" s="189" t="s">
        <v>486</v>
      </c>
      <c r="F537" s="190" t="s">
        <v>487</v>
      </c>
      <c r="G537" s="191" t="s">
        <v>211</v>
      </c>
      <c r="H537" s="192">
        <v>158.43</v>
      </c>
      <c r="I537" s="193"/>
      <c r="J537" s="192">
        <f>ROUND(I537*H537,2)</f>
        <v>0</v>
      </c>
      <c r="K537" s="190" t="s">
        <v>143</v>
      </c>
      <c r="L537" s="38"/>
      <c r="M537" s="194" t="s">
        <v>1</v>
      </c>
      <c r="N537" s="195" t="s">
        <v>43</v>
      </c>
      <c r="O537" s="76"/>
      <c r="P537" s="196">
        <f>O537*H537</f>
        <v>0</v>
      </c>
      <c r="Q537" s="196">
        <v>0</v>
      </c>
      <c r="R537" s="196">
        <f>Q537*H537</f>
        <v>0</v>
      </c>
      <c r="S537" s="196">
        <v>0</v>
      </c>
      <c r="T537" s="197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198" t="s">
        <v>144</v>
      </c>
      <c r="AT537" s="198" t="s">
        <v>139</v>
      </c>
      <c r="AU537" s="198" t="s">
        <v>88</v>
      </c>
      <c r="AY537" s="18" t="s">
        <v>136</v>
      </c>
      <c r="BE537" s="199">
        <f>IF(N537="základní",J537,0)</f>
        <v>0</v>
      </c>
      <c r="BF537" s="199">
        <f>IF(N537="snížená",J537,0)</f>
        <v>0</v>
      </c>
      <c r="BG537" s="199">
        <f>IF(N537="zákl. přenesená",J537,0)</f>
        <v>0</v>
      </c>
      <c r="BH537" s="199">
        <f>IF(N537="sníž. přenesená",J537,0)</f>
        <v>0</v>
      </c>
      <c r="BI537" s="199">
        <f>IF(N537="nulová",J537,0)</f>
        <v>0</v>
      </c>
      <c r="BJ537" s="18" t="s">
        <v>86</v>
      </c>
      <c r="BK537" s="199">
        <f>ROUND(I537*H537,2)</f>
        <v>0</v>
      </c>
      <c r="BL537" s="18" t="s">
        <v>144</v>
      </c>
      <c r="BM537" s="198" t="s">
        <v>749</v>
      </c>
    </row>
    <row r="538" spans="1:47" s="2" customFormat="1" ht="12">
      <c r="A538" s="37"/>
      <c r="B538" s="38"/>
      <c r="C538" s="37"/>
      <c r="D538" s="200" t="s">
        <v>146</v>
      </c>
      <c r="E538" s="37"/>
      <c r="F538" s="201" t="s">
        <v>489</v>
      </c>
      <c r="G538" s="37"/>
      <c r="H538" s="37"/>
      <c r="I538" s="123"/>
      <c r="J538" s="37"/>
      <c r="K538" s="37"/>
      <c r="L538" s="38"/>
      <c r="M538" s="202"/>
      <c r="N538" s="203"/>
      <c r="O538" s="76"/>
      <c r="P538" s="76"/>
      <c r="Q538" s="76"/>
      <c r="R538" s="76"/>
      <c r="S538" s="76"/>
      <c r="T538" s="7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T538" s="18" t="s">
        <v>146</v>
      </c>
      <c r="AU538" s="18" t="s">
        <v>88</v>
      </c>
    </row>
    <row r="539" spans="1:51" s="13" customFormat="1" ht="12">
      <c r="A539" s="13"/>
      <c r="B539" s="204"/>
      <c r="C539" s="13"/>
      <c r="D539" s="200" t="s">
        <v>148</v>
      </c>
      <c r="E539" s="205" t="s">
        <v>1</v>
      </c>
      <c r="F539" s="206" t="s">
        <v>750</v>
      </c>
      <c r="G539" s="13"/>
      <c r="H539" s="205" t="s">
        <v>1</v>
      </c>
      <c r="I539" s="207"/>
      <c r="J539" s="13"/>
      <c r="K539" s="13"/>
      <c r="L539" s="204"/>
      <c r="M539" s="208"/>
      <c r="N539" s="209"/>
      <c r="O539" s="209"/>
      <c r="P539" s="209"/>
      <c r="Q539" s="209"/>
      <c r="R539" s="209"/>
      <c r="S539" s="209"/>
      <c r="T539" s="210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05" t="s">
        <v>148</v>
      </c>
      <c r="AU539" s="205" t="s">
        <v>88</v>
      </c>
      <c r="AV539" s="13" t="s">
        <v>86</v>
      </c>
      <c r="AW539" s="13" t="s">
        <v>32</v>
      </c>
      <c r="AX539" s="13" t="s">
        <v>78</v>
      </c>
      <c r="AY539" s="205" t="s">
        <v>136</v>
      </c>
    </row>
    <row r="540" spans="1:51" s="14" customFormat="1" ht="12">
      <c r="A540" s="14"/>
      <c r="B540" s="211"/>
      <c r="C540" s="14"/>
      <c r="D540" s="200" t="s">
        <v>148</v>
      </c>
      <c r="E540" s="212" t="s">
        <v>1</v>
      </c>
      <c r="F540" s="213" t="s">
        <v>751</v>
      </c>
      <c r="G540" s="14"/>
      <c r="H540" s="214">
        <v>93.48</v>
      </c>
      <c r="I540" s="215"/>
      <c r="J540" s="14"/>
      <c r="K540" s="14"/>
      <c r="L540" s="211"/>
      <c r="M540" s="216"/>
      <c r="N540" s="217"/>
      <c r="O540" s="217"/>
      <c r="P540" s="217"/>
      <c r="Q540" s="217"/>
      <c r="R540" s="217"/>
      <c r="S540" s="217"/>
      <c r="T540" s="218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12" t="s">
        <v>148</v>
      </c>
      <c r="AU540" s="212" t="s">
        <v>88</v>
      </c>
      <c r="AV540" s="14" t="s">
        <v>88</v>
      </c>
      <c r="AW540" s="14" t="s">
        <v>32</v>
      </c>
      <c r="AX540" s="14" t="s">
        <v>78</v>
      </c>
      <c r="AY540" s="212" t="s">
        <v>136</v>
      </c>
    </row>
    <row r="541" spans="1:51" s="13" customFormat="1" ht="12">
      <c r="A541" s="13"/>
      <c r="B541" s="204"/>
      <c r="C541" s="13"/>
      <c r="D541" s="200" t="s">
        <v>148</v>
      </c>
      <c r="E541" s="205" t="s">
        <v>1</v>
      </c>
      <c r="F541" s="206" t="s">
        <v>752</v>
      </c>
      <c r="G541" s="13"/>
      <c r="H541" s="205" t="s">
        <v>1</v>
      </c>
      <c r="I541" s="207"/>
      <c r="J541" s="13"/>
      <c r="K541" s="13"/>
      <c r="L541" s="204"/>
      <c r="M541" s="208"/>
      <c r="N541" s="209"/>
      <c r="O541" s="209"/>
      <c r="P541" s="209"/>
      <c r="Q541" s="209"/>
      <c r="R541" s="209"/>
      <c r="S541" s="209"/>
      <c r="T541" s="210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05" t="s">
        <v>148</v>
      </c>
      <c r="AU541" s="205" t="s">
        <v>88</v>
      </c>
      <c r="AV541" s="13" t="s">
        <v>86</v>
      </c>
      <c r="AW541" s="13" t="s">
        <v>32</v>
      </c>
      <c r="AX541" s="13" t="s">
        <v>78</v>
      </c>
      <c r="AY541" s="205" t="s">
        <v>136</v>
      </c>
    </row>
    <row r="542" spans="1:51" s="14" customFormat="1" ht="12">
      <c r="A542" s="14"/>
      <c r="B542" s="211"/>
      <c r="C542" s="14"/>
      <c r="D542" s="200" t="s">
        <v>148</v>
      </c>
      <c r="E542" s="212" t="s">
        <v>1</v>
      </c>
      <c r="F542" s="213" t="s">
        <v>753</v>
      </c>
      <c r="G542" s="14"/>
      <c r="H542" s="214">
        <v>64.95</v>
      </c>
      <c r="I542" s="215"/>
      <c r="J542" s="14"/>
      <c r="K542" s="14"/>
      <c r="L542" s="211"/>
      <c r="M542" s="216"/>
      <c r="N542" s="217"/>
      <c r="O542" s="217"/>
      <c r="P542" s="217"/>
      <c r="Q542" s="217"/>
      <c r="R542" s="217"/>
      <c r="S542" s="217"/>
      <c r="T542" s="218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12" t="s">
        <v>148</v>
      </c>
      <c r="AU542" s="212" t="s">
        <v>88</v>
      </c>
      <c r="AV542" s="14" t="s">
        <v>88</v>
      </c>
      <c r="AW542" s="14" t="s">
        <v>32</v>
      </c>
      <c r="AX542" s="14" t="s">
        <v>78</v>
      </c>
      <c r="AY542" s="212" t="s">
        <v>136</v>
      </c>
    </row>
    <row r="543" spans="1:51" s="15" customFormat="1" ht="12">
      <c r="A543" s="15"/>
      <c r="B543" s="219"/>
      <c r="C543" s="15"/>
      <c r="D543" s="200" t="s">
        <v>148</v>
      </c>
      <c r="E543" s="220" t="s">
        <v>1</v>
      </c>
      <c r="F543" s="221" t="s">
        <v>151</v>
      </c>
      <c r="G543" s="15"/>
      <c r="H543" s="222">
        <v>158.43</v>
      </c>
      <c r="I543" s="223"/>
      <c r="J543" s="15"/>
      <c r="K543" s="15"/>
      <c r="L543" s="219"/>
      <c r="M543" s="224"/>
      <c r="N543" s="225"/>
      <c r="O543" s="225"/>
      <c r="P543" s="225"/>
      <c r="Q543" s="225"/>
      <c r="R543" s="225"/>
      <c r="S543" s="225"/>
      <c r="T543" s="226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20" t="s">
        <v>148</v>
      </c>
      <c r="AU543" s="220" t="s">
        <v>88</v>
      </c>
      <c r="AV543" s="15" t="s">
        <v>144</v>
      </c>
      <c r="AW543" s="15" t="s">
        <v>32</v>
      </c>
      <c r="AX543" s="15" t="s">
        <v>86</v>
      </c>
      <c r="AY543" s="220" t="s">
        <v>136</v>
      </c>
    </row>
    <row r="544" spans="1:65" s="2" customFormat="1" ht="21.75" customHeight="1">
      <c r="A544" s="37"/>
      <c r="B544" s="187"/>
      <c r="C544" s="188" t="s">
        <v>754</v>
      </c>
      <c r="D544" s="188" t="s">
        <v>139</v>
      </c>
      <c r="E544" s="189" t="s">
        <v>493</v>
      </c>
      <c r="F544" s="190" t="s">
        <v>494</v>
      </c>
      <c r="G544" s="191" t="s">
        <v>211</v>
      </c>
      <c r="H544" s="192">
        <v>633.74</v>
      </c>
      <c r="I544" s="193"/>
      <c r="J544" s="192">
        <f>ROUND(I544*H544,2)</f>
        <v>0</v>
      </c>
      <c r="K544" s="190" t="s">
        <v>143</v>
      </c>
      <c r="L544" s="38"/>
      <c r="M544" s="194" t="s">
        <v>1</v>
      </c>
      <c r="N544" s="195" t="s">
        <v>43</v>
      </c>
      <c r="O544" s="76"/>
      <c r="P544" s="196">
        <f>O544*H544</f>
        <v>0</v>
      </c>
      <c r="Q544" s="196">
        <v>0</v>
      </c>
      <c r="R544" s="196">
        <f>Q544*H544</f>
        <v>0</v>
      </c>
      <c r="S544" s="196">
        <v>0</v>
      </c>
      <c r="T544" s="197">
        <f>S544*H544</f>
        <v>0</v>
      </c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R544" s="198" t="s">
        <v>144</v>
      </c>
      <c r="AT544" s="198" t="s">
        <v>139</v>
      </c>
      <c r="AU544" s="198" t="s">
        <v>88</v>
      </c>
      <c r="AY544" s="18" t="s">
        <v>136</v>
      </c>
      <c r="BE544" s="199">
        <f>IF(N544="základní",J544,0)</f>
        <v>0</v>
      </c>
      <c r="BF544" s="199">
        <f>IF(N544="snížená",J544,0)</f>
        <v>0</v>
      </c>
      <c r="BG544" s="199">
        <f>IF(N544="zákl. přenesená",J544,0)</f>
        <v>0</v>
      </c>
      <c r="BH544" s="199">
        <f>IF(N544="sníž. přenesená",J544,0)</f>
        <v>0</v>
      </c>
      <c r="BI544" s="199">
        <f>IF(N544="nulová",J544,0)</f>
        <v>0</v>
      </c>
      <c r="BJ544" s="18" t="s">
        <v>86</v>
      </c>
      <c r="BK544" s="199">
        <f>ROUND(I544*H544,2)</f>
        <v>0</v>
      </c>
      <c r="BL544" s="18" t="s">
        <v>144</v>
      </c>
      <c r="BM544" s="198" t="s">
        <v>755</v>
      </c>
    </row>
    <row r="545" spans="1:47" s="2" customFormat="1" ht="12">
      <c r="A545" s="37"/>
      <c r="B545" s="38"/>
      <c r="C545" s="37"/>
      <c r="D545" s="200" t="s">
        <v>146</v>
      </c>
      <c r="E545" s="37"/>
      <c r="F545" s="201" t="s">
        <v>496</v>
      </c>
      <c r="G545" s="37"/>
      <c r="H545" s="37"/>
      <c r="I545" s="123"/>
      <c r="J545" s="37"/>
      <c r="K545" s="37"/>
      <c r="L545" s="38"/>
      <c r="M545" s="202"/>
      <c r="N545" s="203"/>
      <c r="O545" s="76"/>
      <c r="P545" s="76"/>
      <c r="Q545" s="76"/>
      <c r="R545" s="76"/>
      <c r="S545" s="76"/>
      <c r="T545" s="7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T545" s="18" t="s">
        <v>146</v>
      </c>
      <c r="AU545" s="18" t="s">
        <v>88</v>
      </c>
    </row>
    <row r="546" spans="1:51" s="13" customFormat="1" ht="12">
      <c r="A546" s="13"/>
      <c r="B546" s="204"/>
      <c r="C546" s="13"/>
      <c r="D546" s="200" t="s">
        <v>148</v>
      </c>
      <c r="E546" s="205" t="s">
        <v>1</v>
      </c>
      <c r="F546" s="206" t="s">
        <v>750</v>
      </c>
      <c r="G546" s="13"/>
      <c r="H546" s="205" t="s">
        <v>1</v>
      </c>
      <c r="I546" s="207"/>
      <c r="J546" s="13"/>
      <c r="K546" s="13"/>
      <c r="L546" s="204"/>
      <c r="M546" s="208"/>
      <c r="N546" s="209"/>
      <c r="O546" s="209"/>
      <c r="P546" s="209"/>
      <c r="Q546" s="209"/>
      <c r="R546" s="209"/>
      <c r="S546" s="209"/>
      <c r="T546" s="210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05" t="s">
        <v>148</v>
      </c>
      <c r="AU546" s="205" t="s">
        <v>88</v>
      </c>
      <c r="AV546" s="13" t="s">
        <v>86</v>
      </c>
      <c r="AW546" s="13" t="s">
        <v>32</v>
      </c>
      <c r="AX546" s="13" t="s">
        <v>78</v>
      </c>
      <c r="AY546" s="205" t="s">
        <v>136</v>
      </c>
    </row>
    <row r="547" spans="1:51" s="14" customFormat="1" ht="12">
      <c r="A547" s="14"/>
      <c r="B547" s="211"/>
      <c r="C547" s="14"/>
      <c r="D547" s="200" t="s">
        <v>148</v>
      </c>
      <c r="E547" s="212" t="s">
        <v>1</v>
      </c>
      <c r="F547" s="213" t="s">
        <v>756</v>
      </c>
      <c r="G547" s="14"/>
      <c r="H547" s="214">
        <v>373.92</v>
      </c>
      <c r="I547" s="215"/>
      <c r="J547" s="14"/>
      <c r="K547" s="14"/>
      <c r="L547" s="211"/>
      <c r="M547" s="216"/>
      <c r="N547" s="217"/>
      <c r="O547" s="217"/>
      <c r="P547" s="217"/>
      <c r="Q547" s="217"/>
      <c r="R547" s="217"/>
      <c r="S547" s="217"/>
      <c r="T547" s="218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12" t="s">
        <v>148</v>
      </c>
      <c r="AU547" s="212" t="s">
        <v>88</v>
      </c>
      <c r="AV547" s="14" t="s">
        <v>88</v>
      </c>
      <c r="AW547" s="14" t="s">
        <v>32</v>
      </c>
      <c r="AX547" s="14" t="s">
        <v>78</v>
      </c>
      <c r="AY547" s="212" t="s">
        <v>136</v>
      </c>
    </row>
    <row r="548" spans="1:51" s="13" customFormat="1" ht="12">
      <c r="A548" s="13"/>
      <c r="B548" s="204"/>
      <c r="C548" s="13"/>
      <c r="D548" s="200" t="s">
        <v>148</v>
      </c>
      <c r="E548" s="205" t="s">
        <v>1</v>
      </c>
      <c r="F548" s="206" t="s">
        <v>752</v>
      </c>
      <c r="G548" s="13"/>
      <c r="H548" s="205" t="s">
        <v>1</v>
      </c>
      <c r="I548" s="207"/>
      <c r="J548" s="13"/>
      <c r="K548" s="13"/>
      <c r="L548" s="204"/>
      <c r="M548" s="208"/>
      <c r="N548" s="209"/>
      <c r="O548" s="209"/>
      <c r="P548" s="209"/>
      <c r="Q548" s="209"/>
      <c r="R548" s="209"/>
      <c r="S548" s="209"/>
      <c r="T548" s="210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05" t="s">
        <v>148</v>
      </c>
      <c r="AU548" s="205" t="s">
        <v>88</v>
      </c>
      <c r="AV548" s="13" t="s">
        <v>86</v>
      </c>
      <c r="AW548" s="13" t="s">
        <v>32</v>
      </c>
      <c r="AX548" s="13" t="s">
        <v>78</v>
      </c>
      <c r="AY548" s="205" t="s">
        <v>136</v>
      </c>
    </row>
    <row r="549" spans="1:51" s="14" customFormat="1" ht="12">
      <c r="A549" s="14"/>
      <c r="B549" s="211"/>
      <c r="C549" s="14"/>
      <c r="D549" s="200" t="s">
        <v>148</v>
      </c>
      <c r="E549" s="212" t="s">
        <v>1</v>
      </c>
      <c r="F549" s="213" t="s">
        <v>757</v>
      </c>
      <c r="G549" s="14"/>
      <c r="H549" s="214">
        <v>259.82</v>
      </c>
      <c r="I549" s="215"/>
      <c r="J549" s="14"/>
      <c r="K549" s="14"/>
      <c r="L549" s="211"/>
      <c r="M549" s="216"/>
      <c r="N549" s="217"/>
      <c r="O549" s="217"/>
      <c r="P549" s="217"/>
      <c r="Q549" s="217"/>
      <c r="R549" s="217"/>
      <c r="S549" s="217"/>
      <c r="T549" s="218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12" t="s">
        <v>148</v>
      </c>
      <c r="AU549" s="212" t="s">
        <v>88</v>
      </c>
      <c r="AV549" s="14" t="s">
        <v>88</v>
      </c>
      <c r="AW549" s="14" t="s">
        <v>32</v>
      </c>
      <c r="AX549" s="14" t="s">
        <v>78</v>
      </c>
      <c r="AY549" s="212" t="s">
        <v>136</v>
      </c>
    </row>
    <row r="550" spans="1:51" s="15" customFormat="1" ht="12">
      <c r="A550" s="15"/>
      <c r="B550" s="219"/>
      <c r="C550" s="15"/>
      <c r="D550" s="200" t="s">
        <v>148</v>
      </c>
      <c r="E550" s="220" t="s">
        <v>1</v>
      </c>
      <c r="F550" s="221" t="s">
        <v>151</v>
      </c>
      <c r="G550" s="15"/>
      <c r="H550" s="222">
        <v>633.74</v>
      </c>
      <c r="I550" s="223"/>
      <c r="J550" s="15"/>
      <c r="K550" s="15"/>
      <c r="L550" s="219"/>
      <c r="M550" s="224"/>
      <c r="N550" s="225"/>
      <c r="O550" s="225"/>
      <c r="P550" s="225"/>
      <c r="Q550" s="225"/>
      <c r="R550" s="225"/>
      <c r="S550" s="225"/>
      <c r="T550" s="226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20" t="s">
        <v>148</v>
      </c>
      <c r="AU550" s="220" t="s">
        <v>88</v>
      </c>
      <c r="AV550" s="15" t="s">
        <v>144</v>
      </c>
      <c r="AW550" s="15" t="s">
        <v>32</v>
      </c>
      <c r="AX550" s="15" t="s">
        <v>86</v>
      </c>
      <c r="AY550" s="220" t="s">
        <v>136</v>
      </c>
    </row>
    <row r="551" spans="1:65" s="2" customFormat="1" ht="21.75" customHeight="1">
      <c r="A551" s="37"/>
      <c r="B551" s="187"/>
      <c r="C551" s="188" t="s">
        <v>758</v>
      </c>
      <c r="D551" s="188" t="s">
        <v>139</v>
      </c>
      <c r="E551" s="189" t="s">
        <v>498</v>
      </c>
      <c r="F551" s="190" t="s">
        <v>499</v>
      </c>
      <c r="G551" s="191" t="s">
        <v>211</v>
      </c>
      <c r="H551" s="192">
        <v>712.94</v>
      </c>
      <c r="I551" s="193"/>
      <c r="J551" s="192">
        <f>ROUND(I551*H551,2)</f>
        <v>0</v>
      </c>
      <c r="K551" s="190" t="s">
        <v>143</v>
      </c>
      <c r="L551" s="38"/>
      <c r="M551" s="194" t="s">
        <v>1</v>
      </c>
      <c r="N551" s="195" t="s">
        <v>43</v>
      </c>
      <c r="O551" s="76"/>
      <c r="P551" s="196">
        <f>O551*H551</f>
        <v>0</v>
      </c>
      <c r="Q551" s="196">
        <v>0</v>
      </c>
      <c r="R551" s="196">
        <f>Q551*H551</f>
        <v>0</v>
      </c>
      <c r="S551" s="196">
        <v>0</v>
      </c>
      <c r="T551" s="197">
        <f>S551*H551</f>
        <v>0</v>
      </c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R551" s="198" t="s">
        <v>144</v>
      </c>
      <c r="AT551" s="198" t="s">
        <v>139</v>
      </c>
      <c r="AU551" s="198" t="s">
        <v>88</v>
      </c>
      <c r="AY551" s="18" t="s">
        <v>136</v>
      </c>
      <c r="BE551" s="199">
        <f>IF(N551="základní",J551,0)</f>
        <v>0</v>
      </c>
      <c r="BF551" s="199">
        <f>IF(N551="snížená",J551,0)</f>
        <v>0</v>
      </c>
      <c r="BG551" s="199">
        <f>IF(N551="zákl. přenesená",J551,0)</f>
        <v>0</v>
      </c>
      <c r="BH551" s="199">
        <f>IF(N551="sníž. přenesená",J551,0)</f>
        <v>0</v>
      </c>
      <c r="BI551" s="199">
        <f>IF(N551="nulová",J551,0)</f>
        <v>0</v>
      </c>
      <c r="BJ551" s="18" t="s">
        <v>86</v>
      </c>
      <c r="BK551" s="199">
        <f>ROUND(I551*H551,2)</f>
        <v>0</v>
      </c>
      <c r="BL551" s="18" t="s">
        <v>144</v>
      </c>
      <c r="BM551" s="198" t="s">
        <v>759</v>
      </c>
    </row>
    <row r="552" spans="1:47" s="2" customFormat="1" ht="12">
      <c r="A552" s="37"/>
      <c r="B552" s="38"/>
      <c r="C552" s="37"/>
      <c r="D552" s="200" t="s">
        <v>146</v>
      </c>
      <c r="E552" s="37"/>
      <c r="F552" s="201" t="s">
        <v>501</v>
      </c>
      <c r="G552" s="37"/>
      <c r="H552" s="37"/>
      <c r="I552" s="123"/>
      <c r="J552" s="37"/>
      <c r="K552" s="37"/>
      <c r="L552" s="38"/>
      <c r="M552" s="202"/>
      <c r="N552" s="203"/>
      <c r="O552" s="76"/>
      <c r="P552" s="76"/>
      <c r="Q552" s="76"/>
      <c r="R552" s="76"/>
      <c r="S552" s="76"/>
      <c r="T552" s="7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T552" s="18" t="s">
        <v>146</v>
      </c>
      <c r="AU552" s="18" t="s">
        <v>88</v>
      </c>
    </row>
    <row r="553" spans="1:51" s="13" customFormat="1" ht="12">
      <c r="A553" s="13"/>
      <c r="B553" s="204"/>
      <c r="C553" s="13"/>
      <c r="D553" s="200" t="s">
        <v>148</v>
      </c>
      <c r="E553" s="205" t="s">
        <v>1</v>
      </c>
      <c r="F553" s="206" t="s">
        <v>760</v>
      </c>
      <c r="G553" s="13"/>
      <c r="H553" s="205" t="s">
        <v>1</v>
      </c>
      <c r="I553" s="207"/>
      <c r="J553" s="13"/>
      <c r="K553" s="13"/>
      <c r="L553" s="204"/>
      <c r="M553" s="208"/>
      <c r="N553" s="209"/>
      <c r="O553" s="209"/>
      <c r="P553" s="209"/>
      <c r="Q553" s="209"/>
      <c r="R553" s="209"/>
      <c r="S553" s="209"/>
      <c r="T553" s="210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05" t="s">
        <v>148</v>
      </c>
      <c r="AU553" s="205" t="s">
        <v>88</v>
      </c>
      <c r="AV553" s="13" t="s">
        <v>86</v>
      </c>
      <c r="AW553" s="13" t="s">
        <v>32</v>
      </c>
      <c r="AX553" s="13" t="s">
        <v>78</v>
      </c>
      <c r="AY553" s="205" t="s">
        <v>136</v>
      </c>
    </row>
    <row r="554" spans="1:51" s="14" customFormat="1" ht="12">
      <c r="A554" s="14"/>
      <c r="B554" s="211"/>
      <c r="C554" s="14"/>
      <c r="D554" s="200" t="s">
        <v>148</v>
      </c>
      <c r="E554" s="212" t="s">
        <v>1</v>
      </c>
      <c r="F554" s="213" t="s">
        <v>761</v>
      </c>
      <c r="G554" s="14"/>
      <c r="H554" s="214">
        <v>219.3</v>
      </c>
      <c r="I554" s="215"/>
      <c r="J554" s="14"/>
      <c r="K554" s="14"/>
      <c r="L554" s="211"/>
      <c r="M554" s="216"/>
      <c r="N554" s="217"/>
      <c r="O554" s="217"/>
      <c r="P554" s="217"/>
      <c r="Q554" s="217"/>
      <c r="R554" s="217"/>
      <c r="S554" s="217"/>
      <c r="T554" s="218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12" t="s">
        <v>148</v>
      </c>
      <c r="AU554" s="212" t="s">
        <v>88</v>
      </c>
      <c r="AV554" s="14" t="s">
        <v>88</v>
      </c>
      <c r="AW554" s="14" t="s">
        <v>32</v>
      </c>
      <c r="AX554" s="14" t="s">
        <v>78</v>
      </c>
      <c r="AY554" s="212" t="s">
        <v>136</v>
      </c>
    </row>
    <row r="555" spans="1:51" s="13" customFormat="1" ht="12">
      <c r="A555" s="13"/>
      <c r="B555" s="204"/>
      <c r="C555" s="13"/>
      <c r="D555" s="200" t="s">
        <v>148</v>
      </c>
      <c r="E555" s="205" t="s">
        <v>1</v>
      </c>
      <c r="F555" s="206" t="s">
        <v>762</v>
      </c>
      <c r="G555" s="13"/>
      <c r="H555" s="205" t="s">
        <v>1</v>
      </c>
      <c r="I555" s="207"/>
      <c r="J555" s="13"/>
      <c r="K555" s="13"/>
      <c r="L555" s="204"/>
      <c r="M555" s="208"/>
      <c r="N555" s="209"/>
      <c r="O555" s="209"/>
      <c r="P555" s="209"/>
      <c r="Q555" s="209"/>
      <c r="R555" s="209"/>
      <c r="S555" s="209"/>
      <c r="T555" s="210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05" t="s">
        <v>148</v>
      </c>
      <c r="AU555" s="205" t="s">
        <v>88</v>
      </c>
      <c r="AV555" s="13" t="s">
        <v>86</v>
      </c>
      <c r="AW555" s="13" t="s">
        <v>32</v>
      </c>
      <c r="AX555" s="13" t="s">
        <v>78</v>
      </c>
      <c r="AY555" s="205" t="s">
        <v>136</v>
      </c>
    </row>
    <row r="556" spans="1:51" s="14" customFormat="1" ht="12">
      <c r="A556" s="14"/>
      <c r="B556" s="211"/>
      <c r="C556" s="14"/>
      <c r="D556" s="200" t="s">
        <v>148</v>
      </c>
      <c r="E556" s="212" t="s">
        <v>1</v>
      </c>
      <c r="F556" s="213" t="s">
        <v>763</v>
      </c>
      <c r="G556" s="14"/>
      <c r="H556" s="214">
        <v>86.64</v>
      </c>
      <c r="I556" s="215"/>
      <c r="J556" s="14"/>
      <c r="K556" s="14"/>
      <c r="L556" s="211"/>
      <c r="M556" s="216"/>
      <c r="N556" s="217"/>
      <c r="O556" s="217"/>
      <c r="P556" s="217"/>
      <c r="Q556" s="217"/>
      <c r="R556" s="217"/>
      <c r="S556" s="217"/>
      <c r="T556" s="218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12" t="s">
        <v>148</v>
      </c>
      <c r="AU556" s="212" t="s">
        <v>88</v>
      </c>
      <c r="AV556" s="14" t="s">
        <v>88</v>
      </c>
      <c r="AW556" s="14" t="s">
        <v>32</v>
      </c>
      <c r="AX556" s="14" t="s">
        <v>78</v>
      </c>
      <c r="AY556" s="212" t="s">
        <v>136</v>
      </c>
    </row>
    <row r="557" spans="1:51" s="13" customFormat="1" ht="12">
      <c r="A557" s="13"/>
      <c r="B557" s="204"/>
      <c r="C557" s="13"/>
      <c r="D557" s="200" t="s">
        <v>148</v>
      </c>
      <c r="E557" s="205" t="s">
        <v>1</v>
      </c>
      <c r="F557" s="206" t="s">
        <v>764</v>
      </c>
      <c r="G557" s="13"/>
      <c r="H557" s="205" t="s">
        <v>1</v>
      </c>
      <c r="I557" s="207"/>
      <c r="J557" s="13"/>
      <c r="K557" s="13"/>
      <c r="L557" s="204"/>
      <c r="M557" s="208"/>
      <c r="N557" s="209"/>
      <c r="O557" s="209"/>
      <c r="P557" s="209"/>
      <c r="Q557" s="209"/>
      <c r="R557" s="209"/>
      <c r="S557" s="209"/>
      <c r="T557" s="210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05" t="s">
        <v>148</v>
      </c>
      <c r="AU557" s="205" t="s">
        <v>88</v>
      </c>
      <c r="AV557" s="13" t="s">
        <v>86</v>
      </c>
      <c r="AW557" s="13" t="s">
        <v>32</v>
      </c>
      <c r="AX557" s="13" t="s">
        <v>78</v>
      </c>
      <c r="AY557" s="205" t="s">
        <v>136</v>
      </c>
    </row>
    <row r="558" spans="1:51" s="14" customFormat="1" ht="12">
      <c r="A558" s="14"/>
      <c r="B558" s="211"/>
      <c r="C558" s="14"/>
      <c r="D558" s="200" t="s">
        <v>148</v>
      </c>
      <c r="E558" s="212" t="s">
        <v>1</v>
      </c>
      <c r="F558" s="213" t="s">
        <v>765</v>
      </c>
      <c r="G558" s="14"/>
      <c r="H558" s="214">
        <v>76.46</v>
      </c>
      <c r="I558" s="215"/>
      <c r="J558" s="14"/>
      <c r="K558" s="14"/>
      <c r="L558" s="211"/>
      <c r="M558" s="216"/>
      <c r="N558" s="217"/>
      <c r="O558" s="217"/>
      <c r="P558" s="217"/>
      <c r="Q558" s="217"/>
      <c r="R558" s="217"/>
      <c r="S558" s="217"/>
      <c r="T558" s="218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12" t="s">
        <v>148</v>
      </c>
      <c r="AU558" s="212" t="s">
        <v>88</v>
      </c>
      <c r="AV558" s="14" t="s">
        <v>88</v>
      </c>
      <c r="AW558" s="14" t="s">
        <v>32</v>
      </c>
      <c r="AX558" s="14" t="s">
        <v>78</v>
      </c>
      <c r="AY558" s="212" t="s">
        <v>136</v>
      </c>
    </row>
    <row r="559" spans="1:51" s="13" customFormat="1" ht="12">
      <c r="A559" s="13"/>
      <c r="B559" s="204"/>
      <c r="C559" s="13"/>
      <c r="D559" s="200" t="s">
        <v>148</v>
      </c>
      <c r="E559" s="205" t="s">
        <v>1</v>
      </c>
      <c r="F559" s="206" t="s">
        <v>556</v>
      </c>
      <c r="G559" s="13"/>
      <c r="H559" s="205" t="s">
        <v>1</v>
      </c>
      <c r="I559" s="207"/>
      <c r="J559" s="13"/>
      <c r="K559" s="13"/>
      <c r="L559" s="204"/>
      <c r="M559" s="208"/>
      <c r="N559" s="209"/>
      <c r="O559" s="209"/>
      <c r="P559" s="209"/>
      <c r="Q559" s="209"/>
      <c r="R559" s="209"/>
      <c r="S559" s="209"/>
      <c r="T559" s="210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05" t="s">
        <v>148</v>
      </c>
      <c r="AU559" s="205" t="s">
        <v>88</v>
      </c>
      <c r="AV559" s="13" t="s">
        <v>86</v>
      </c>
      <c r="AW559" s="13" t="s">
        <v>32</v>
      </c>
      <c r="AX559" s="13" t="s">
        <v>78</v>
      </c>
      <c r="AY559" s="205" t="s">
        <v>136</v>
      </c>
    </row>
    <row r="560" spans="1:51" s="13" customFormat="1" ht="12">
      <c r="A560" s="13"/>
      <c r="B560" s="204"/>
      <c r="C560" s="13"/>
      <c r="D560" s="200" t="s">
        <v>148</v>
      </c>
      <c r="E560" s="205" t="s">
        <v>1</v>
      </c>
      <c r="F560" s="206" t="s">
        <v>502</v>
      </c>
      <c r="G560" s="13"/>
      <c r="H560" s="205" t="s">
        <v>1</v>
      </c>
      <c r="I560" s="207"/>
      <c r="J560" s="13"/>
      <c r="K560" s="13"/>
      <c r="L560" s="204"/>
      <c r="M560" s="208"/>
      <c r="N560" s="209"/>
      <c r="O560" s="209"/>
      <c r="P560" s="209"/>
      <c r="Q560" s="209"/>
      <c r="R560" s="209"/>
      <c r="S560" s="209"/>
      <c r="T560" s="210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05" t="s">
        <v>148</v>
      </c>
      <c r="AU560" s="205" t="s">
        <v>88</v>
      </c>
      <c r="AV560" s="13" t="s">
        <v>86</v>
      </c>
      <c r="AW560" s="13" t="s">
        <v>32</v>
      </c>
      <c r="AX560" s="13" t="s">
        <v>78</v>
      </c>
      <c r="AY560" s="205" t="s">
        <v>136</v>
      </c>
    </row>
    <row r="561" spans="1:51" s="14" customFormat="1" ht="12">
      <c r="A561" s="14"/>
      <c r="B561" s="211"/>
      <c r="C561" s="14"/>
      <c r="D561" s="200" t="s">
        <v>148</v>
      </c>
      <c r="E561" s="212" t="s">
        <v>1</v>
      </c>
      <c r="F561" s="213" t="s">
        <v>766</v>
      </c>
      <c r="G561" s="14"/>
      <c r="H561" s="214">
        <v>330.54</v>
      </c>
      <c r="I561" s="215"/>
      <c r="J561" s="14"/>
      <c r="K561" s="14"/>
      <c r="L561" s="211"/>
      <c r="M561" s="216"/>
      <c r="N561" s="217"/>
      <c r="O561" s="217"/>
      <c r="P561" s="217"/>
      <c r="Q561" s="217"/>
      <c r="R561" s="217"/>
      <c r="S561" s="217"/>
      <c r="T561" s="218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12" t="s">
        <v>148</v>
      </c>
      <c r="AU561" s="212" t="s">
        <v>88</v>
      </c>
      <c r="AV561" s="14" t="s">
        <v>88</v>
      </c>
      <c r="AW561" s="14" t="s">
        <v>32</v>
      </c>
      <c r="AX561" s="14" t="s">
        <v>78</v>
      </c>
      <c r="AY561" s="212" t="s">
        <v>136</v>
      </c>
    </row>
    <row r="562" spans="1:51" s="15" customFormat="1" ht="12">
      <c r="A562" s="15"/>
      <c r="B562" s="219"/>
      <c r="C562" s="15"/>
      <c r="D562" s="200" t="s">
        <v>148</v>
      </c>
      <c r="E562" s="220" t="s">
        <v>1</v>
      </c>
      <c r="F562" s="221" t="s">
        <v>151</v>
      </c>
      <c r="G562" s="15"/>
      <c r="H562" s="222">
        <v>712.94</v>
      </c>
      <c r="I562" s="223"/>
      <c r="J562" s="15"/>
      <c r="K562" s="15"/>
      <c r="L562" s="219"/>
      <c r="M562" s="224"/>
      <c r="N562" s="225"/>
      <c r="O562" s="225"/>
      <c r="P562" s="225"/>
      <c r="Q562" s="225"/>
      <c r="R562" s="225"/>
      <c r="S562" s="225"/>
      <c r="T562" s="226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20" t="s">
        <v>148</v>
      </c>
      <c r="AU562" s="220" t="s">
        <v>88</v>
      </c>
      <c r="AV562" s="15" t="s">
        <v>144</v>
      </c>
      <c r="AW562" s="15" t="s">
        <v>32</v>
      </c>
      <c r="AX562" s="15" t="s">
        <v>86</v>
      </c>
      <c r="AY562" s="220" t="s">
        <v>136</v>
      </c>
    </row>
    <row r="563" spans="1:65" s="2" customFormat="1" ht="21.75" customHeight="1">
      <c r="A563" s="37"/>
      <c r="B563" s="187"/>
      <c r="C563" s="188" t="s">
        <v>767</v>
      </c>
      <c r="D563" s="188" t="s">
        <v>139</v>
      </c>
      <c r="E563" s="189" t="s">
        <v>512</v>
      </c>
      <c r="F563" s="190" t="s">
        <v>513</v>
      </c>
      <c r="G563" s="191" t="s">
        <v>211</v>
      </c>
      <c r="H563" s="192">
        <v>2851.75</v>
      </c>
      <c r="I563" s="193"/>
      <c r="J563" s="192">
        <f>ROUND(I563*H563,2)</f>
        <v>0</v>
      </c>
      <c r="K563" s="190" t="s">
        <v>143</v>
      </c>
      <c r="L563" s="38"/>
      <c r="M563" s="194" t="s">
        <v>1</v>
      </c>
      <c r="N563" s="195" t="s">
        <v>43</v>
      </c>
      <c r="O563" s="76"/>
      <c r="P563" s="196">
        <f>O563*H563</f>
        <v>0</v>
      </c>
      <c r="Q563" s="196">
        <v>0</v>
      </c>
      <c r="R563" s="196">
        <f>Q563*H563</f>
        <v>0</v>
      </c>
      <c r="S563" s="196">
        <v>0</v>
      </c>
      <c r="T563" s="197">
        <f>S563*H563</f>
        <v>0</v>
      </c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R563" s="198" t="s">
        <v>144</v>
      </c>
      <c r="AT563" s="198" t="s">
        <v>139</v>
      </c>
      <c r="AU563" s="198" t="s">
        <v>88</v>
      </c>
      <c r="AY563" s="18" t="s">
        <v>136</v>
      </c>
      <c r="BE563" s="199">
        <f>IF(N563="základní",J563,0)</f>
        <v>0</v>
      </c>
      <c r="BF563" s="199">
        <f>IF(N563="snížená",J563,0)</f>
        <v>0</v>
      </c>
      <c r="BG563" s="199">
        <f>IF(N563="zákl. přenesená",J563,0)</f>
        <v>0</v>
      </c>
      <c r="BH563" s="199">
        <f>IF(N563="sníž. přenesená",J563,0)</f>
        <v>0</v>
      </c>
      <c r="BI563" s="199">
        <f>IF(N563="nulová",J563,0)</f>
        <v>0</v>
      </c>
      <c r="BJ563" s="18" t="s">
        <v>86</v>
      </c>
      <c r="BK563" s="199">
        <f>ROUND(I563*H563,2)</f>
        <v>0</v>
      </c>
      <c r="BL563" s="18" t="s">
        <v>144</v>
      </c>
      <c r="BM563" s="198" t="s">
        <v>768</v>
      </c>
    </row>
    <row r="564" spans="1:47" s="2" customFormat="1" ht="12">
      <c r="A564" s="37"/>
      <c r="B564" s="38"/>
      <c r="C564" s="37"/>
      <c r="D564" s="200" t="s">
        <v>146</v>
      </c>
      <c r="E564" s="37"/>
      <c r="F564" s="201" t="s">
        <v>515</v>
      </c>
      <c r="G564" s="37"/>
      <c r="H564" s="37"/>
      <c r="I564" s="123"/>
      <c r="J564" s="37"/>
      <c r="K564" s="37"/>
      <c r="L564" s="38"/>
      <c r="M564" s="202"/>
      <c r="N564" s="203"/>
      <c r="O564" s="76"/>
      <c r="P564" s="76"/>
      <c r="Q564" s="76"/>
      <c r="R564" s="76"/>
      <c r="S564" s="76"/>
      <c r="T564" s="7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T564" s="18" t="s">
        <v>146</v>
      </c>
      <c r="AU564" s="18" t="s">
        <v>88</v>
      </c>
    </row>
    <row r="565" spans="1:51" s="13" customFormat="1" ht="12">
      <c r="A565" s="13"/>
      <c r="B565" s="204"/>
      <c r="C565" s="13"/>
      <c r="D565" s="200" t="s">
        <v>148</v>
      </c>
      <c r="E565" s="205" t="s">
        <v>1</v>
      </c>
      <c r="F565" s="206" t="s">
        <v>760</v>
      </c>
      <c r="G565" s="13"/>
      <c r="H565" s="205" t="s">
        <v>1</v>
      </c>
      <c r="I565" s="207"/>
      <c r="J565" s="13"/>
      <c r="K565" s="13"/>
      <c r="L565" s="204"/>
      <c r="M565" s="208"/>
      <c r="N565" s="209"/>
      <c r="O565" s="209"/>
      <c r="P565" s="209"/>
      <c r="Q565" s="209"/>
      <c r="R565" s="209"/>
      <c r="S565" s="209"/>
      <c r="T565" s="210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05" t="s">
        <v>148</v>
      </c>
      <c r="AU565" s="205" t="s">
        <v>88</v>
      </c>
      <c r="AV565" s="13" t="s">
        <v>86</v>
      </c>
      <c r="AW565" s="13" t="s">
        <v>32</v>
      </c>
      <c r="AX565" s="13" t="s">
        <v>78</v>
      </c>
      <c r="AY565" s="205" t="s">
        <v>136</v>
      </c>
    </row>
    <row r="566" spans="1:51" s="14" customFormat="1" ht="12">
      <c r="A566" s="14"/>
      <c r="B566" s="211"/>
      <c r="C566" s="14"/>
      <c r="D566" s="200" t="s">
        <v>148</v>
      </c>
      <c r="E566" s="212" t="s">
        <v>1</v>
      </c>
      <c r="F566" s="213" t="s">
        <v>769</v>
      </c>
      <c r="G566" s="14"/>
      <c r="H566" s="214">
        <v>877.2</v>
      </c>
      <c r="I566" s="215"/>
      <c r="J566" s="14"/>
      <c r="K566" s="14"/>
      <c r="L566" s="211"/>
      <c r="M566" s="216"/>
      <c r="N566" s="217"/>
      <c r="O566" s="217"/>
      <c r="P566" s="217"/>
      <c r="Q566" s="217"/>
      <c r="R566" s="217"/>
      <c r="S566" s="217"/>
      <c r="T566" s="218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12" t="s">
        <v>148</v>
      </c>
      <c r="AU566" s="212" t="s">
        <v>88</v>
      </c>
      <c r="AV566" s="14" t="s">
        <v>88</v>
      </c>
      <c r="AW566" s="14" t="s">
        <v>32</v>
      </c>
      <c r="AX566" s="14" t="s">
        <v>78</v>
      </c>
      <c r="AY566" s="212" t="s">
        <v>136</v>
      </c>
    </row>
    <row r="567" spans="1:51" s="13" customFormat="1" ht="12">
      <c r="A567" s="13"/>
      <c r="B567" s="204"/>
      <c r="C567" s="13"/>
      <c r="D567" s="200" t="s">
        <v>148</v>
      </c>
      <c r="E567" s="205" t="s">
        <v>1</v>
      </c>
      <c r="F567" s="206" t="s">
        <v>762</v>
      </c>
      <c r="G567" s="13"/>
      <c r="H567" s="205" t="s">
        <v>1</v>
      </c>
      <c r="I567" s="207"/>
      <c r="J567" s="13"/>
      <c r="K567" s="13"/>
      <c r="L567" s="204"/>
      <c r="M567" s="208"/>
      <c r="N567" s="209"/>
      <c r="O567" s="209"/>
      <c r="P567" s="209"/>
      <c r="Q567" s="209"/>
      <c r="R567" s="209"/>
      <c r="S567" s="209"/>
      <c r="T567" s="210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05" t="s">
        <v>148</v>
      </c>
      <c r="AU567" s="205" t="s">
        <v>88</v>
      </c>
      <c r="AV567" s="13" t="s">
        <v>86</v>
      </c>
      <c r="AW567" s="13" t="s">
        <v>32</v>
      </c>
      <c r="AX567" s="13" t="s">
        <v>78</v>
      </c>
      <c r="AY567" s="205" t="s">
        <v>136</v>
      </c>
    </row>
    <row r="568" spans="1:51" s="14" customFormat="1" ht="12">
      <c r="A568" s="14"/>
      <c r="B568" s="211"/>
      <c r="C568" s="14"/>
      <c r="D568" s="200" t="s">
        <v>148</v>
      </c>
      <c r="E568" s="212" t="s">
        <v>1</v>
      </c>
      <c r="F568" s="213" t="s">
        <v>770</v>
      </c>
      <c r="G568" s="14"/>
      <c r="H568" s="214">
        <v>346.57</v>
      </c>
      <c r="I568" s="215"/>
      <c r="J568" s="14"/>
      <c r="K568" s="14"/>
      <c r="L568" s="211"/>
      <c r="M568" s="216"/>
      <c r="N568" s="217"/>
      <c r="O568" s="217"/>
      <c r="P568" s="217"/>
      <c r="Q568" s="217"/>
      <c r="R568" s="217"/>
      <c r="S568" s="217"/>
      <c r="T568" s="218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12" t="s">
        <v>148</v>
      </c>
      <c r="AU568" s="212" t="s">
        <v>88</v>
      </c>
      <c r="AV568" s="14" t="s">
        <v>88</v>
      </c>
      <c r="AW568" s="14" t="s">
        <v>32</v>
      </c>
      <c r="AX568" s="14" t="s">
        <v>78</v>
      </c>
      <c r="AY568" s="212" t="s">
        <v>136</v>
      </c>
    </row>
    <row r="569" spans="1:51" s="13" customFormat="1" ht="12">
      <c r="A569" s="13"/>
      <c r="B569" s="204"/>
      <c r="C569" s="13"/>
      <c r="D569" s="200" t="s">
        <v>148</v>
      </c>
      <c r="E569" s="205" t="s">
        <v>1</v>
      </c>
      <c r="F569" s="206" t="s">
        <v>764</v>
      </c>
      <c r="G569" s="13"/>
      <c r="H569" s="205" t="s">
        <v>1</v>
      </c>
      <c r="I569" s="207"/>
      <c r="J569" s="13"/>
      <c r="K569" s="13"/>
      <c r="L569" s="204"/>
      <c r="M569" s="208"/>
      <c r="N569" s="209"/>
      <c r="O569" s="209"/>
      <c r="P569" s="209"/>
      <c r="Q569" s="209"/>
      <c r="R569" s="209"/>
      <c r="S569" s="209"/>
      <c r="T569" s="210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05" t="s">
        <v>148</v>
      </c>
      <c r="AU569" s="205" t="s">
        <v>88</v>
      </c>
      <c r="AV569" s="13" t="s">
        <v>86</v>
      </c>
      <c r="AW569" s="13" t="s">
        <v>32</v>
      </c>
      <c r="AX569" s="13" t="s">
        <v>78</v>
      </c>
      <c r="AY569" s="205" t="s">
        <v>136</v>
      </c>
    </row>
    <row r="570" spans="1:51" s="14" customFormat="1" ht="12">
      <c r="A570" s="14"/>
      <c r="B570" s="211"/>
      <c r="C570" s="14"/>
      <c r="D570" s="200" t="s">
        <v>148</v>
      </c>
      <c r="E570" s="212" t="s">
        <v>1</v>
      </c>
      <c r="F570" s="213" t="s">
        <v>771</v>
      </c>
      <c r="G570" s="14"/>
      <c r="H570" s="214">
        <v>305.84</v>
      </c>
      <c r="I570" s="215"/>
      <c r="J570" s="14"/>
      <c r="K570" s="14"/>
      <c r="L570" s="211"/>
      <c r="M570" s="216"/>
      <c r="N570" s="217"/>
      <c r="O570" s="217"/>
      <c r="P570" s="217"/>
      <c r="Q570" s="217"/>
      <c r="R570" s="217"/>
      <c r="S570" s="217"/>
      <c r="T570" s="218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12" t="s">
        <v>148</v>
      </c>
      <c r="AU570" s="212" t="s">
        <v>88</v>
      </c>
      <c r="AV570" s="14" t="s">
        <v>88</v>
      </c>
      <c r="AW570" s="14" t="s">
        <v>32</v>
      </c>
      <c r="AX570" s="14" t="s">
        <v>78</v>
      </c>
      <c r="AY570" s="212" t="s">
        <v>136</v>
      </c>
    </row>
    <row r="571" spans="1:51" s="13" customFormat="1" ht="12">
      <c r="A571" s="13"/>
      <c r="B571" s="204"/>
      <c r="C571" s="13"/>
      <c r="D571" s="200" t="s">
        <v>148</v>
      </c>
      <c r="E571" s="205" t="s">
        <v>1</v>
      </c>
      <c r="F571" s="206" t="s">
        <v>556</v>
      </c>
      <c r="G571" s="13"/>
      <c r="H571" s="205" t="s">
        <v>1</v>
      </c>
      <c r="I571" s="207"/>
      <c r="J571" s="13"/>
      <c r="K571" s="13"/>
      <c r="L571" s="204"/>
      <c r="M571" s="208"/>
      <c r="N571" s="209"/>
      <c r="O571" s="209"/>
      <c r="P571" s="209"/>
      <c r="Q571" s="209"/>
      <c r="R571" s="209"/>
      <c r="S571" s="209"/>
      <c r="T571" s="210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05" t="s">
        <v>148</v>
      </c>
      <c r="AU571" s="205" t="s">
        <v>88</v>
      </c>
      <c r="AV571" s="13" t="s">
        <v>86</v>
      </c>
      <c r="AW571" s="13" t="s">
        <v>32</v>
      </c>
      <c r="AX571" s="13" t="s">
        <v>78</v>
      </c>
      <c r="AY571" s="205" t="s">
        <v>136</v>
      </c>
    </row>
    <row r="572" spans="1:51" s="13" customFormat="1" ht="12">
      <c r="A572" s="13"/>
      <c r="B572" s="204"/>
      <c r="C572" s="13"/>
      <c r="D572" s="200" t="s">
        <v>148</v>
      </c>
      <c r="E572" s="205" t="s">
        <v>1</v>
      </c>
      <c r="F572" s="206" t="s">
        <v>502</v>
      </c>
      <c r="G572" s="13"/>
      <c r="H572" s="205" t="s">
        <v>1</v>
      </c>
      <c r="I572" s="207"/>
      <c r="J572" s="13"/>
      <c r="K572" s="13"/>
      <c r="L572" s="204"/>
      <c r="M572" s="208"/>
      <c r="N572" s="209"/>
      <c r="O572" s="209"/>
      <c r="P572" s="209"/>
      <c r="Q572" s="209"/>
      <c r="R572" s="209"/>
      <c r="S572" s="209"/>
      <c r="T572" s="210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05" t="s">
        <v>148</v>
      </c>
      <c r="AU572" s="205" t="s">
        <v>88</v>
      </c>
      <c r="AV572" s="13" t="s">
        <v>86</v>
      </c>
      <c r="AW572" s="13" t="s">
        <v>32</v>
      </c>
      <c r="AX572" s="13" t="s">
        <v>78</v>
      </c>
      <c r="AY572" s="205" t="s">
        <v>136</v>
      </c>
    </row>
    <row r="573" spans="1:51" s="14" customFormat="1" ht="12">
      <c r="A573" s="14"/>
      <c r="B573" s="211"/>
      <c r="C573" s="14"/>
      <c r="D573" s="200" t="s">
        <v>148</v>
      </c>
      <c r="E573" s="212" t="s">
        <v>1</v>
      </c>
      <c r="F573" s="213" t="s">
        <v>772</v>
      </c>
      <c r="G573" s="14"/>
      <c r="H573" s="214">
        <v>1322.14</v>
      </c>
      <c r="I573" s="215"/>
      <c r="J573" s="14"/>
      <c r="K573" s="14"/>
      <c r="L573" s="211"/>
      <c r="M573" s="216"/>
      <c r="N573" s="217"/>
      <c r="O573" s="217"/>
      <c r="P573" s="217"/>
      <c r="Q573" s="217"/>
      <c r="R573" s="217"/>
      <c r="S573" s="217"/>
      <c r="T573" s="218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12" t="s">
        <v>148</v>
      </c>
      <c r="AU573" s="212" t="s">
        <v>88</v>
      </c>
      <c r="AV573" s="14" t="s">
        <v>88</v>
      </c>
      <c r="AW573" s="14" t="s">
        <v>32</v>
      </c>
      <c r="AX573" s="14" t="s">
        <v>78</v>
      </c>
      <c r="AY573" s="212" t="s">
        <v>136</v>
      </c>
    </row>
    <row r="574" spans="1:51" s="15" customFormat="1" ht="12">
      <c r="A574" s="15"/>
      <c r="B574" s="219"/>
      <c r="C574" s="15"/>
      <c r="D574" s="200" t="s">
        <v>148</v>
      </c>
      <c r="E574" s="220" t="s">
        <v>1</v>
      </c>
      <c r="F574" s="221" t="s">
        <v>151</v>
      </c>
      <c r="G574" s="15"/>
      <c r="H574" s="222">
        <v>2851.75</v>
      </c>
      <c r="I574" s="223"/>
      <c r="J574" s="15"/>
      <c r="K574" s="15"/>
      <c r="L574" s="219"/>
      <c r="M574" s="236"/>
      <c r="N574" s="237"/>
      <c r="O574" s="237"/>
      <c r="P574" s="237"/>
      <c r="Q574" s="237"/>
      <c r="R574" s="237"/>
      <c r="S574" s="237"/>
      <c r="T574" s="238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20" t="s">
        <v>148</v>
      </c>
      <c r="AU574" s="220" t="s">
        <v>88</v>
      </c>
      <c r="AV574" s="15" t="s">
        <v>144</v>
      </c>
      <c r="AW574" s="15" t="s">
        <v>32</v>
      </c>
      <c r="AX574" s="15" t="s">
        <v>86</v>
      </c>
      <c r="AY574" s="220" t="s">
        <v>136</v>
      </c>
    </row>
    <row r="575" spans="1:31" s="2" customFormat="1" ht="6.95" customHeight="1">
      <c r="A575" s="37"/>
      <c r="B575" s="59"/>
      <c r="C575" s="60"/>
      <c r="D575" s="60"/>
      <c r="E575" s="60"/>
      <c r="F575" s="60"/>
      <c r="G575" s="60"/>
      <c r="H575" s="60"/>
      <c r="I575" s="147"/>
      <c r="J575" s="60"/>
      <c r="K575" s="60"/>
      <c r="L575" s="38"/>
      <c r="M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</row>
  </sheetData>
  <autoFilter ref="C124:K574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104</v>
      </c>
      <c r="I4" s="119"/>
      <c r="L4" s="21"/>
      <c r="M4" s="121" t="s">
        <v>10</v>
      </c>
      <c r="AT4" s="18" t="s">
        <v>3</v>
      </c>
    </row>
    <row r="5" spans="2:12" s="1" customFormat="1" ht="6.95" customHeight="1">
      <c r="B5" s="21"/>
      <c r="I5" s="119"/>
      <c r="L5" s="21"/>
    </row>
    <row r="6" spans="2:12" s="1" customFormat="1" ht="12" customHeight="1">
      <c r="B6" s="21"/>
      <c r="D6" s="31" t="s">
        <v>15</v>
      </c>
      <c r="I6" s="119"/>
      <c r="L6" s="21"/>
    </row>
    <row r="7" spans="2:12" s="1" customFormat="1" ht="16.5" customHeight="1">
      <c r="B7" s="21"/>
      <c r="E7" s="122" t="str">
        <f>'Rekapitulace stavby'!K6</f>
        <v>III/19347 a III/19348 Kvíčovice (2.etapa)</v>
      </c>
      <c r="F7" s="31"/>
      <c r="G7" s="31"/>
      <c r="H7" s="31"/>
      <c r="I7" s="119"/>
      <c r="L7" s="21"/>
    </row>
    <row r="8" spans="1:31" s="2" customFormat="1" ht="12" customHeight="1">
      <c r="A8" s="37"/>
      <c r="B8" s="38"/>
      <c r="C8" s="37"/>
      <c r="D8" s="31" t="s">
        <v>105</v>
      </c>
      <c r="E8" s="37"/>
      <c r="F8" s="37"/>
      <c r="G8" s="37"/>
      <c r="H8" s="37"/>
      <c r="I8" s="123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773</v>
      </c>
      <c r="F9" s="37"/>
      <c r="G9" s="37"/>
      <c r="H9" s="37"/>
      <c r="I9" s="123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123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124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124" t="s">
        <v>21</v>
      </c>
      <c r="J12" s="68" t="str">
        <f>'Rekapitulace stavby'!AN8</f>
        <v>23. 2. 2020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3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124" t="s">
        <v>24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4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23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4" t="s">
        <v>24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4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23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4" t="s">
        <v>24</v>
      </c>
      <c r="J20" s="26" t="s">
        <v>30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124" t="s">
        <v>26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23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124" t="s">
        <v>24</v>
      </c>
      <c r="J23" s="26" t="s">
        <v>34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124" t="s">
        <v>26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23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123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5"/>
      <c r="B27" s="126"/>
      <c r="C27" s="125"/>
      <c r="D27" s="125"/>
      <c r="E27" s="35" t="s">
        <v>1</v>
      </c>
      <c r="F27" s="35"/>
      <c r="G27" s="35"/>
      <c r="H27" s="35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23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2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30" t="s">
        <v>38</v>
      </c>
      <c r="E30" s="37"/>
      <c r="F30" s="37"/>
      <c r="G30" s="37"/>
      <c r="H30" s="37"/>
      <c r="I30" s="123"/>
      <c r="J30" s="95">
        <f>ROUND(J121,2)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2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40</v>
      </c>
      <c r="G32" s="37"/>
      <c r="H32" s="37"/>
      <c r="I32" s="131" t="s">
        <v>39</v>
      </c>
      <c r="J32" s="42" t="s">
        <v>41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32" t="s">
        <v>42</v>
      </c>
      <c r="E33" s="31" t="s">
        <v>43</v>
      </c>
      <c r="F33" s="133">
        <f>ROUND((SUM(BE121:BE263)),2)</f>
        <v>0</v>
      </c>
      <c r="G33" s="37"/>
      <c r="H33" s="37"/>
      <c r="I33" s="134">
        <v>0.21</v>
      </c>
      <c r="J33" s="133">
        <f>ROUND(((SUM(BE121:BE263))*I33),2)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44</v>
      </c>
      <c r="F34" s="133">
        <f>ROUND((SUM(BF121:BF263)),2)</f>
        <v>0</v>
      </c>
      <c r="G34" s="37"/>
      <c r="H34" s="37"/>
      <c r="I34" s="134">
        <v>0.15</v>
      </c>
      <c r="J34" s="133">
        <f>ROUND(((SUM(BF121:BF263))*I34),2)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45</v>
      </c>
      <c r="F35" s="133">
        <f>ROUND((SUM(BG121:BG263)),2)</f>
        <v>0</v>
      </c>
      <c r="G35" s="37"/>
      <c r="H35" s="37"/>
      <c r="I35" s="134">
        <v>0.21</v>
      </c>
      <c r="J35" s="133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46</v>
      </c>
      <c r="F36" s="133">
        <f>ROUND((SUM(BH121:BH263)),2)</f>
        <v>0</v>
      </c>
      <c r="G36" s="37"/>
      <c r="H36" s="37"/>
      <c r="I36" s="134">
        <v>0.15</v>
      </c>
      <c r="J36" s="133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47</v>
      </c>
      <c r="F37" s="133">
        <f>ROUND((SUM(BI121:BI263)),2)</f>
        <v>0</v>
      </c>
      <c r="G37" s="37"/>
      <c r="H37" s="37"/>
      <c r="I37" s="134">
        <v>0</v>
      </c>
      <c r="J37" s="133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23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5"/>
      <c r="D39" s="136" t="s">
        <v>48</v>
      </c>
      <c r="E39" s="80"/>
      <c r="F39" s="80"/>
      <c r="G39" s="137" t="s">
        <v>49</v>
      </c>
      <c r="H39" s="138" t="s">
        <v>50</v>
      </c>
      <c r="I39" s="139"/>
      <c r="J39" s="140">
        <f>SUM(J30:J37)</f>
        <v>0</v>
      </c>
      <c r="K39" s="141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3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9"/>
      <c r="L41" s="21"/>
    </row>
    <row r="42" spans="2:12" s="1" customFormat="1" ht="14.4" customHeight="1">
      <c r="B42" s="21"/>
      <c r="I42" s="119"/>
      <c r="L42" s="21"/>
    </row>
    <row r="43" spans="2:12" s="1" customFormat="1" ht="14.4" customHeight="1">
      <c r="B43" s="21"/>
      <c r="I43" s="119"/>
      <c r="L43" s="21"/>
    </row>
    <row r="44" spans="2:12" s="1" customFormat="1" ht="14.4" customHeight="1">
      <c r="B44" s="21"/>
      <c r="I44" s="119"/>
      <c r="L44" s="21"/>
    </row>
    <row r="45" spans="2:12" s="1" customFormat="1" ht="14.4" customHeight="1">
      <c r="B45" s="21"/>
      <c r="I45" s="119"/>
      <c r="L45" s="21"/>
    </row>
    <row r="46" spans="2:12" s="1" customFormat="1" ht="14.4" customHeight="1">
      <c r="B46" s="21"/>
      <c r="I46" s="119"/>
      <c r="L46" s="21"/>
    </row>
    <row r="47" spans="2:12" s="1" customFormat="1" ht="14.4" customHeight="1">
      <c r="B47" s="21"/>
      <c r="I47" s="119"/>
      <c r="L47" s="21"/>
    </row>
    <row r="48" spans="2:12" s="1" customFormat="1" ht="14.4" customHeight="1">
      <c r="B48" s="21"/>
      <c r="I48" s="119"/>
      <c r="L48" s="21"/>
    </row>
    <row r="49" spans="2:12" s="1" customFormat="1" ht="14.4" customHeight="1">
      <c r="B49" s="21"/>
      <c r="I49" s="119"/>
      <c r="L49" s="21"/>
    </row>
    <row r="50" spans="2:12" s="2" customFormat="1" ht="14.4" customHeight="1">
      <c r="B50" s="54"/>
      <c r="D50" s="55" t="s">
        <v>51</v>
      </c>
      <c r="E50" s="56"/>
      <c r="F50" s="56"/>
      <c r="G50" s="55" t="s">
        <v>52</v>
      </c>
      <c r="H50" s="56"/>
      <c r="I50" s="142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53</v>
      </c>
      <c r="E61" s="40"/>
      <c r="F61" s="143" t="s">
        <v>54</v>
      </c>
      <c r="G61" s="57" t="s">
        <v>53</v>
      </c>
      <c r="H61" s="40"/>
      <c r="I61" s="144"/>
      <c r="J61" s="145" t="s">
        <v>54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55</v>
      </c>
      <c r="E65" s="58"/>
      <c r="F65" s="58"/>
      <c r="G65" s="55" t="s">
        <v>56</v>
      </c>
      <c r="H65" s="58"/>
      <c r="I65" s="146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53</v>
      </c>
      <c r="E76" s="40"/>
      <c r="F76" s="143" t="s">
        <v>54</v>
      </c>
      <c r="G76" s="57" t="s">
        <v>53</v>
      </c>
      <c r="H76" s="40"/>
      <c r="I76" s="144"/>
      <c r="J76" s="145" t="s">
        <v>54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48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107</v>
      </c>
      <c r="D82" s="37"/>
      <c r="E82" s="37"/>
      <c r="F82" s="37"/>
      <c r="G82" s="37"/>
      <c r="H82" s="37"/>
      <c r="I82" s="123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3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123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2" t="str">
        <f>E7</f>
        <v>III/19347 a III/19348 Kvíčovice (2.etapa)</v>
      </c>
      <c r="F85" s="31"/>
      <c r="G85" s="31"/>
      <c r="H85" s="31"/>
      <c r="I85" s="123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105</v>
      </c>
      <c r="D86" s="37"/>
      <c r="E86" s="37"/>
      <c r="F86" s="37"/>
      <c r="G86" s="37"/>
      <c r="H86" s="37"/>
      <c r="I86" s="123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 201 - Opěrná zeď</v>
      </c>
      <c r="F87" s="37"/>
      <c r="G87" s="37"/>
      <c r="H87" s="37"/>
      <c r="I87" s="123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23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19</v>
      </c>
      <c r="D89" s="37"/>
      <c r="E89" s="37"/>
      <c r="F89" s="26" t="str">
        <f>F12</f>
        <v>Kvíčovice</v>
      </c>
      <c r="G89" s="37"/>
      <c r="H89" s="37"/>
      <c r="I89" s="124" t="s">
        <v>21</v>
      </c>
      <c r="J89" s="68" t="str">
        <f>IF(J12="","",J12)</f>
        <v>23. 2. 2020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23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 xml:space="preserve"> </v>
      </c>
      <c r="G91" s="37"/>
      <c r="H91" s="37"/>
      <c r="I91" s="124" t="s">
        <v>29</v>
      </c>
      <c r="J91" s="35" t="str">
        <f>E21</f>
        <v>U-PROJEKT DOS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4" t="s">
        <v>33</v>
      </c>
      <c r="J92" s="35" t="str">
        <f>E24</f>
        <v>SPRINCL s.r.o.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23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49" t="s">
        <v>108</v>
      </c>
      <c r="D94" s="135"/>
      <c r="E94" s="135"/>
      <c r="F94" s="135"/>
      <c r="G94" s="135"/>
      <c r="H94" s="135"/>
      <c r="I94" s="150"/>
      <c r="J94" s="151" t="s">
        <v>109</v>
      </c>
      <c r="K94" s="135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23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52" t="s">
        <v>110</v>
      </c>
      <c r="D96" s="37"/>
      <c r="E96" s="37"/>
      <c r="F96" s="37"/>
      <c r="G96" s="37"/>
      <c r="H96" s="37"/>
      <c r="I96" s="123"/>
      <c r="J96" s="95">
        <f>J121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111</v>
      </c>
    </row>
    <row r="97" spans="1:31" s="9" customFormat="1" ht="24.95" customHeight="1">
      <c r="A97" s="9"/>
      <c r="B97" s="153"/>
      <c r="C97" s="9"/>
      <c r="D97" s="154" t="s">
        <v>112</v>
      </c>
      <c r="E97" s="155"/>
      <c r="F97" s="155"/>
      <c r="G97" s="155"/>
      <c r="H97" s="155"/>
      <c r="I97" s="156"/>
      <c r="J97" s="157">
        <f>J122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53"/>
      <c r="C98" s="9"/>
      <c r="D98" s="154" t="s">
        <v>774</v>
      </c>
      <c r="E98" s="155"/>
      <c r="F98" s="155"/>
      <c r="G98" s="155"/>
      <c r="H98" s="155"/>
      <c r="I98" s="156"/>
      <c r="J98" s="157">
        <f>J123</f>
        <v>0</v>
      </c>
      <c r="K98" s="9"/>
      <c r="L98" s="15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58"/>
      <c r="C99" s="10"/>
      <c r="D99" s="159" t="s">
        <v>114</v>
      </c>
      <c r="E99" s="160"/>
      <c r="F99" s="160"/>
      <c r="G99" s="160"/>
      <c r="H99" s="160"/>
      <c r="I99" s="161"/>
      <c r="J99" s="162">
        <f>J175</f>
        <v>0</v>
      </c>
      <c r="K99" s="10"/>
      <c r="L99" s="15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53"/>
      <c r="C100" s="9"/>
      <c r="D100" s="154" t="s">
        <v>775</v>
      </c>
      <c r="E100" s="155"/>
      <c r="F100" s="155"/>
      <c r="G100" s="155"/>
      <c r="H100" s="155"/>
      <c r="I100" s="156"/>
      <c r="J100" s="157">
        <f>J203</f>
        <v>0</v>
      </c>
      <c r="K100" s="9"/>
      <c r="L100" s="15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53"/>
      <c r="C101" s="9"/>
      <c r="D101" s="154" t="s">
        <v>776</v>
      </c>
      <c r="E101" s="155"/>
      <c r="F101" s="155"/>
      <c r="G101" s="155"/>
      <c r="H101" s="155"/>
      <c r="I101" s="156"/>
      <c r="J101" s="157">
        <f>J228</f>
        <v>0</v>
      </c>
      <c r="K101" s="9"/>
      <c r="L101" s="15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7"/>
      <c r="D102" s="37"/>
      <c r="E102" s="37"/>
      <c r="F102" s="37"/>
      <c r="G102" s="37"/>
      <c r="H102" s="37"/>
      <c r="I102" s="123"/>
      <c r="J102" s="37"/>
      <c r="K102" s="37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59"/>
      <c r="C103" s="60"/>
      <c r="D103" s="60"/>
      <c r="E103" s="60"/>
      <c r="F103" s="60"/>
      <c r="G103" s="60"/>
      <c r="H103" s="60"/>
      <c r="I103" s="147"/>
      <c r="J103" s="60"/>
      <c r="K103" s="60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1"/>
      <c r="C107" s="62"/>
      <c r="D107" s="62"/>
      <c r="E107" s="62"/>
      <c r="F107" s="62"/>
      <c r="G107" s="62"/>
      <c r="H107" s="62"/>
      <c r="I107" s="148"/>
      <c r="J107" s="62"/>
      <c r="K107" s="62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121</v>
      </c>
      <c r="D108" s="37"/>
      <c r="E108" s="37"/>
      <c r="F108" s="37"/>
      <c r="G108" s="37"/>
      <c r="H108" s="37"/>
      <c r="I108" s="123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7"/>
      <c r="D109" s="37"/>
      <c r="E109" s="37"/>
      <c r="F109" s="37"/>
      <c r="G109" s="37"/>
      <c r="H109" s="37"/>
      <c r="I109" s="123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15</v>
      </c>
      <c r="D110" s="37"/>
      <c r="E110" s="37"/>
      <c r="F110" s="37"/>
      <c r="G110" s="37"/>
      <c r="H110" s="37"/>
      <c r="I110" s="123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7"/>
      <c r="D111" s="37"/>
      <c r="E111" s="122" t="str">
        <f>E7</f>
        <v>III/19347 a III/19348 Kvíčovice (2.etapa)</v>
      </c>
      <c r="F111" s="31"/>
      <c r="G111" s="31"/>
      <c r="H111" s="31"/>
      <c r="I111" s="123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105</v>
      </c>
      <c r="D112" s="37"/>
      <c r="E112" s="37"/>
      <c r="F112" s="37"/>
      <c r="G112" s="37"/>
      <c r="H112" s="37"/>
      <c r="I112" s="123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7"/>
      <c r="D113" s="37"/>
      <c r="E113" s="66" t="str">
        <f>E9</f>
        <v>SO 201 - Opěrná zeď</v>
      </c>
      <c r="F113" s="37"/>
      <c r="G113" s="37"/>
      <c r="H113" s="37"/>
      <c r="I113" s="123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123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19</v>
      </c>
      <c r="D115" s="37"/>
      <c r="E115" s="37"/>
      <c r="F115" s="26" t="str">
        <f>F12</f>
        <v>Kvíčovice</v>
      </c>
      <c r="G115" s="37"/>
      <c r="H115" s="37"/>
      <c r="I115" s="124" t="s">
        <v>21</v>
      </c>
      <c r="J115" s="68" t="str">
        <f>IF(J12="","",J12)</f>
        <v>23. 2. 2020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123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5.65" customHeight="1">
      <c r="A117" s="37"/>
      <c r="B117" s="38"/>
      <c r="C117" s="31" t="s">
        <v>23</v>
      </c>
      <c r="D117" s="37"/>
      <c r="E117" s="37"/>
      <c r="F117" s="26" t="str">
        <f>E15</f>
        <v xml:space="preserve"> </v>
      </c>
      <c r="G117" s="37"/>
      <c r="H117" s="37"/>
      <c r="I117" s="124" t="s">
        <v>29</v>
      </c>
      <c r="J117" s="35" t="str">
        <f>E21</f>
        <v>U-PROJEKT DOS s.r.o.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27</v>
      </c>
      <c r="D118" s="37"/>
      <c r="E118" s="37"/>
      <c r="F118" s="26" t="str">
        <f>IF(E18="","",E18)</f>
        <v>Vyplň údaj</v>
      </c>
      <c r="G118" s="37"/>
      <c r="H118" s="37"/>
      <c r="I118" s="124" t="s">
        <v>33</v>
      </c>
      <c r="J118" s="35" t="str">
        <f>E24</f>
        <v>SPRINCL s.r.o.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7"/>
      <c r="D119" s="37"/>
      <c r="E119" s="37"/>
      <c r="F119" s="37"/>
      <c r="G119" s="37"/>
      <c r="H119" s="37"/>
      <c r="I119" s="123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63"/>
      <c r="B120" s="164"/>
      <c r="C120" s="165" t="s">
        <v>122</v>
      </c>
      <c r="D120" s="166" t="s">
        <v>63</v>
      </c>
      <c r="E120" s="166" t="s">
        <v>59</v>
      </c>
      <c r="F120" s="166" t="s">
        <v>60</v>
      </c>
      <c r="G120" s="166" t="s">
        <v>123</v>
      </c>
      <c r="H120" s="166" t="s">
        <v>124</v>
      </c>
      <c r="I120" s="167" t="s">
        <v>125</v>
      </c>
      <c r="J120" s="166" t="s">
        <v>109</v>
      </c>
      <c r="K120" s="168" t="s">
        <v>126</v>
      </c>
      <c r="L120" s="169"/>
      <c r="M120" s="85" t="s">
        <v>1</v>
      </c>
      <c r="N120" s="86" t="s">
        <v>42</v>
      </c>
      <c r="O120" s="86" t="s">
        <v>127</v>
      </c>
      <c r="P120" s="86" t="s">
        <v>128</v>
      </c>
      <c r="Q120" s="86" t="s">
        <v>129</v>
      </c>
      <c r="R120" s="86" t="s">
        <v>130</v>
      </c>
      <c r="S120" s="86" t="s">
        <v>131</v>
      </c>
      <c r="T120" s="87" t="s">
        <v>132</v>
      </c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</row>
    <row r="121" spans="1:63" s="2" customFormat="1" ht="22.8" customHeight="1">
      <c r="A121" s="37"/>
      <c r="B121" s="38"/>
      <c r="C121" s="92" t="s">
        <v>133</v>
      </c>
      <c r="D121" s="37"/>
      <c r="E121" s="37"/>
      <c r="F121" s="37"/>
      <c r="G121" s="37"/>
      <c r="H121" s="37"/>
      <c r="I121" s="123"/>
      <c r="J121" s="170">
        <f>BK121</f>
        <v>0</v>
      </c>
      <c r="K121" s="37"/>
      <c r="L121" s="38"/>
      <c r="M121" s="88"/>
      <c r="N121" s="72"/>
      <c r="O121" s="89"/>
      <c r="P121" s="171">
        <f>P122+P123+P203+P228</f>
        <v>0</v>
      </c>
      <c r="Q121" s="89"/>
      <c r="R121" s="171">
        <f>R122+R123+R203+R228</f>
        <v>158.20932782440002</v>
      </c>
      <c r="S121" s="89"/>
      <c r="T121" s="172">
        <f>T122+T123+T203+T228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77</v>
      </c>
      <c r="AU121" s="18" t="s">
        <v>111</v>
      </c>
      <c r="BK121" s="173">
        <f>BK122+BK123+BK203+BK228</f>
        <v>0</v>
      </c>
    </row>
    <row r="122" spans="1:63" s="12" customFormat="1" ht="25.9" customHeight="1">
      <c r="A122" s="12"/>
      <c r="B122" s="174"/>
      <c r="C122" s="12"/>
      <c r="D122" s="175" t="s">
        <v>77</v>
      </c>
      <c r="E122" s="176" t="s">
        <v>134</v>
      </c>
      <c r="F122" s="176" t="s">
        <v>135</v>
      </c>
      <c r="G122" s="12"/>
      <c r="H122" s="12"/>
      <c r="I122" s="177"/>
      <c r="J122" s="178">
        <f>BK122</f>
        <v>0</v>
      </c>
      <c r="K122" s="12"/>
      <c r="L122" s="174"/>
      <c r="M122" s="179"/>
      <c r="N122" s="180"/>
      <c r="O122" s="180"/>
      <c r="P122" s="181">
        <v>0</v>
      </c>
      <c r="Q122" s="180"/>
      <c r="R122" s="181">
        <v>0</v>
      </c>
      <c r="S122" s="180"/>
      <c r="T122" s="182"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75" t="s">
        <v>86</v>
      </c>
      <c r="AT122" s="183" t="s">
        <v>77</v>
      </c>
      <c r="AU122" s="183" t="s">
        <v>78</v>
      </c>
      <c r="AY122" s="175" t="s">
        <v>136</v>
      </c>
      <c r="BK122" s="184">
        <v>0</v>
      </c>
    </row>
    <row r="123" spans="1:63" s="12" customFormat="1" ht="25.9" customHeight="1">
      <c r="A123" s="12"/>
      <c r="B123" s="174"/>
      <c r="C123" s="12"/>
      <c r="D123" s="175" t="s">
        <v>77</v>
      </c>
      <c r="E123" s="176" t="s">
        <v>137</v>
      </c>
      <c r="F123" s="176" t="s">
        <v>138</v>
      </c>
      <c r="G123" s="12"/>
      <c r="H123" s="12"/>
      <c r="I123" s="177"/>
      <c r="J123" s="178">
        <f>BK123</f>
        <v>0</v>
      </c>
      <c r="K123" s="12"/>
      <c r="L123" s="174"/>
      <c r="M123" s="179"/>
      <c r="N123" s="180"/>
      <c r="O123" s="180"/>
      <c r="P123" s="181">
        <f>P124+SUM(P125:P175)</f>
        <v>0</v>
      </c>
      <c r="Q123" s="180"/>
      <c r="R123" s="181">
        <f>R124+SUM(R125:R175)</f>
        <v>62.43999962440001</v>
      </c>
      <c r="S123" s="180"/>
      <c r="T123" s="182">
        <f>T124+SUM(T125:T175)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75" t="s">
        <v>144</v>
      </c>
      <c r="AT123" s="183" t="s">
        <v>77</v>
      </c>
      <c r="AU123" s="183" t="s">
        <v>78</v>
      </c>
      <c r="AY123" s="175" t="s">
        <v>136</v>
      </c>
      <c r="BK123" s="184">
        <f>BK124+SUM(BK125:BK175)</f>
        <v>0</v>
      </c>
    </row>
    <row r="124" spans="1:65" s="2" customFormat="1" ht="21.75" customHeight="1">
      <c r="A124" s="37"/>
      <c r="B124" s="187"/>
      <c r="C124" s="188" t="s">
        <v>86</v>
      </c>
      <c r="D124" s="188" t="s">
        <v>139</v>
      </c>
      <c r="E124" s="189" t="s">
        <v>777</v>
      </c>
      <c r="F124" s="190" t="s">
        <v>778</v>
      </c>
      <c r="G124" s="191" t="s">
        <v>166</v>
      </c>
      <c r="H124" s="192">
        <v>129.68</v>
      </c>
      <c r="I124" s="193"/>
      <c r="J124" s="192">
        <f>ROUND(I124*H124,2)</f>
        <v>0</v>
      </c>
      <c r="K124" s="190" t="s">
        <v>143</v>
      </c>
      <c r="L124" s="38"/>
      <c r="M124" s="194" t="s">
        <v>1</v>
      </c>
      <c r="N124" s="195" t="s">
        <v>43</v>
      </c>
      <c r="O124" s="76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8" t="s">
        <v>144</v>
      </c>
      <c r="AT124" s="198" t="s">
        <v>139</v>
      </c>
      <c r="AU124" s="198" t="s">
        <v>86</v>
      </c>
      <c r="AY124" s="18" t="s">
        <v>136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86</v>
      </c>
      <c r="BK124" s="199">
        <f>ROUND(I124*H124,2)</f>
        <v>0</v>
      </c>
      <c r="BL124" s="18" t="s">
        <v>144</v>
      </c>
      <c r="BM124" s="198" t="s">
        <v>779</v>
      </c>
    </row>
    <row r="125" spans="1:47" s="2" customFormat="1" ht="12">
      <c r="A125" s="37"/>
      <c r="B125" s="38"/>
      <c r="C125" s="37"/>
      <c r="D125" s="200" t="s">
        <v>146</v>
      </c>
      <c r="E125" s="37"/>
      <c r="F125" s="201" t="s">
        <v>780</v>
      </c>
      <c r="G125" s="37"/>
      <c r="H125" s="37"/>
      <c r="I125" s="123"/>
      <c r="J125" s="37"/>
      <c r="K125" s="37"/>
      <c r="L125" s="38"/>
      <c r="M125" s="202"/>
      <c r="N125" s="203"/>
      <c r="O125" s="76"/>
      <c r="P125" s="76"/>
      <c r="Q125" s="76"/>
      <c r="R125" s="76"/>
      <c r="S125" s="76"/>
      <c r="T125" s="7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146</v>
      </c>
      <c r="AU125" s="18" t="s">
        <v>86</v>
      </c>
    </row>
    <row r="126" spans="1:51" s="13" customFormat="1" ht="12">
      <c r="A126" s="13"/>
      <c r="B126" s="204"/>
      <c r="C126" s="13"/>
      <c r="D126" s="200" t="s">
        <v>148</v>
      </c>
      <c r="E126" s="205" t="s">
        <v>1</v>
      </c>
      <c r="F126" s="206" t="s">
        <v>781</v>
      </c>
      <c r="G126" s="13"/>
      <c r="H126" s="205" t="s">
        <v>1</v>
      </c>
      <c r="I126" s="207"/>
      <c r="J126" s="13"/>
      <c r="K126" s="13"/>
      <c r="L126" s="204"/>
      <c r="M126" s="208"/>
      <c r="N126" s="209"/>
      <c r="O126" s="209"/>
      <c r="P126" s="209"/>
      <c r="Q126" s="209"/>
      <c r="R126" s="209"/>
      <c r="S126" s="209"/>
      <c r="T126" s="21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05" t="s">
        <v>148</v>
      </c>
      <c r="AU126" s="205" t="s">
        <v>86</v>
      </c>
      <c r="AV126" s="13" t="s">
        <v>86</v>
      </c>
      <c r="AW126" s="13" t="s">
        <v>32</v>
      </c>
      <c r="AX126" s="13" t="s">
        <v>78</v>
      </c>
      <c r="AY126" s="205" t="s">
        <v>136</v>
      </c>
    </row>
    <row r="127" spans="1:51" s="14" customFormat="1" ht="12">
      <c r="A127" s="14"/>
      <c r="B127" s="211"/>
      <c r="C127" s="14"/>
      <c r="D127" s="200" t="s">
        <v>148</v>
      </c>
      <c r="E127" s="212" t="s">
        <v>1</v>
      </c>
      <c r="F127" s="213" t="s">
        <v>782</v>
      </c>
      <c r="G127" s="14"/>
      <c r="H127" s="214">
        <v>20.48</v>
      </c>
      <c r="I127" s="215"/>
      <c r="J127" s="14"/>
      <c r="K127" s="14"/>
      <c r="L127" s="211"/>
      <c r="M127" s="216"/>
      <c r="N127" s="217"/>
      <c r="O127" s="217"/>
      <c r="P127" s="217"/>
      <c r="Q127" s="217"/>
      <c r="R127" s="217"/>
      <c r="S127" s="217"/>
      <c r="T127" s="21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12" t="s">
        <v>148</v>
      </c>
      <c r="AU127" s="212" t="s">
        <v>86</v>
      </c>
      <c r="AV127" s="14" t="s">
        <v>88</v>
      </c>
      <c r="AW127" s="14" t="s">
        <v>32</v>
      </c>
      <c r="AX127" s="14" t="s">
        <v>78</v>
      </c>
      <c r="AY127" s="212" t="s">
        <v>136</v>
      </c>
    </row>
    <row r="128" spans="1:51" s="14" customFormat="1" ht="12">
      <c r="A128" s="14"/>
      <c r="B128" s="211"/>
      <c r="C128" s="14"/>
      <c r="D128" s="200" t="s">
        <v>148</v>
      </c>
      <c r="E128" s="212" t="s">
        <v>1</v>
      </c>
      <c r="F128" s="213" t="s">
        <v>783</v>
      </c>
      <c r="G128" s="14"/>
      <c r="H128" s="214">
        <v>109.2</v>
      </c>
      <c r="I128" s="215"/>
      <c r="J128" s="14"/>
      <c r="K128" s="14"/>
      <c r="L128" s="211"/>
      <c r="M128" s="216"/>
      <c r="N128" s="217"/>
      <c r="O128" s="217"/>
      <c r="P128" s="217"/>
      <c r="Q128" s="217"/>
      <c r="R128" s="217"/>
      <c r="S128" s="217"/>
      <c r="T128" s="21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12" t="s">
        <v>148</v>
      </c>
      <c r="AU128" s="212" t="s">
        <v>86</v>
      </c>
      <c r="AV128" s="14" t="s">
        <v>88</v>
      </c>
      <c r="AW128" s="14" t="s">
        <v>32</v>
      </c>
      <c r="AX128" s="14" t="s">
        <v>78</v>
      </c>
      <c r="AY128" s="212" t="s">
        <v>136</v>
      </c>
    </row>
    <row r="129" spans="1:51" s="15" customFormat="1" ht="12">
      <c r="A129" s="15"/>
      <c r="B129" s="219"/>
      <c r="C129" s="15"/>
      <c r="D129" s="200" t="s">
        <v>148</v>
      </c>
      <c r="E129" s="220" t="s">
        <v>1</v>
      </c>
      <c r="F129" s="221" t="s">
        <v>151</v>
      </c>
      <c r="G129" s="15"/>
      <c r="H129" s="222">
        <v>129.68</v>
      </c>
      <c r="I129" s="223"/>
      <c r="J129" s="15"/>
      <c r="K129" s="15"/>
      <c r="L129" s="219"/>
      <c r="M129" s="224"/>
      <c r="N129" s="225"/>
      <c r="O129" s="225"/>
      <c r="P129" s="225"/>
      <c r="Q129" s="225"/>
      <c r="R129" s="225"/>
      <c r="S129" s="225"/>
      <c r="T129" s="226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20" t="s">
        <v>148</v>
      </c>
      <c r="AU129" s="220" t="s">
        <v>86</v>
      </c>
      <c r="AV129" s="15" t="s">
        <v>144</v>
      </c>
      <c r="AW129" s="15" t="s">
        <v>32</v>
      </c>
      <c r="AX129" s="15" t="s">
        <v>86</v>
      </c>
      <c r="AY129" s="220" t="s">
        <v>136</v>
      </c>
    </row>
    <row r="130" spans="1:65" s="2" customFormat="1" ht="21.75" customHeight="1">
      <c r="A130" s="37"/>
      <c r="B130" s="187"/>
      <c r="C130" s="188" t="s">
        <v>88</v>
      </c>
      <c r="D130" s="188" t="s">
        <v>139</v>
      </c>
      <c r="E130" s="189" t="s">
        <v>182</v>
      </c>
      <c r="F130" s="190" t="s">
        <v>183</v>
      </c>
      <c r="G130" s="191" t="s">
        <v>166</v>
      </c>
      <c r="H130" s="192">
        <v>52.48</v>
      </c>
      <c r="I130" s="193"/>
      <c r="J130" s="192">
        <f>ROUND(I130*H130,2)</f>
        <v>0</v>
      </c>
      <c r="K130" s="190" t="s">
        <v>143</v>
      </c>
      <c r="L130" s="38"/>
      <c r="M130" s="194" t="s">
        <v>1</v>
      </c>
      <c r="N130" s="195" t="s">
        <v>43</v>
      </c>
      <c r="O130" s="76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8" t="s">
        <v>144</v>
      </c>
      <c r="AT130" s="198" t="s">
        <v>139</v>
      </c>
      <c r="AU130" s="198" t="s">
        <v>86</v>
      </c>
      <c r="AY130" s="18" t="s">
        <v>136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86</v>
      </c>
      <c r="BK130" s="199">
        <f>ROUND(I130*H130,2)</f>
        <v>0</v>
      </c>
      <c r="BL130" s="18" t="s">
        <v>144</v>
      </c>
      <c r="BM130" s="198" t="s">
        <v>784</v>
      </c>
    </row>
    <row r="131" spans="1:47" s="2" customFormat="1" ht="12">
      <c r="A131" s="37"/>
      <c r="B131" s="38"/>
      <c r="C131" s="37"/>
      <c r="D131" s="200" t="s">
        <v>146</v>
      </c>
      <c r="E131" s="37"/>
      <c r="F131" s="201" t="s">
        <v>185</v>
      </c>
      <c r="G131" s="37"/>
      <c r="H131" s="37"/>
      <c r="I131" s="123"/>
      <c r="J131" s="37"/>
      <c r="K131" s="37"/>
      <c r="L131" s="38"/>
      <c r="M131" s="202"/>
      <c r="N131" s="203"/>
      <c r="O131" s="76"/>
      <c r="P131" s="76"/>
      <c r="Q131" s="76"/>
      <c r="R131" s="76"/>
      <c r="S131" s="76"/>
      <c r="T131" s="7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8" t="s">
        <v>146</v>
      </c>
      <c r="AU131" s="18" t="s">
        <v>86</v>
      </c>
    </row>
    <row r="132" spans="1:51" s="13" customFormat="1" ht="12">
      <c r="A132" s="13"/>
      <c r="B132" s="204"/>
      <c r="C132" s="13"/>
      <c r="D132" s="200" t="s">
        <v>148</v>
      </c>
      <c r="E132" s="205" t="s">
        <v>1</v>
      </c>
      <c r="F132" s="206" t="s">
        <v>785</v>
      </c>
      <c r="G132" s="13"/>
      <c r="H132" s="205" t="s">
        <v>1</v>
      </c>
      <c r="I132" s="207"/>
      <c r="J132" s="13"/>
      <c r="K132" s="13"/>
      <c r="L132" s="204"/>
      <c r="M132" s="208"/>
      <c r="N132" s="209"/>
      <c r="O132" s="209"/>
      <c r="P132" s="209"/>
      <c r="Q132" s="209"/>
      <c r="R132" s="209"/>
      <c r="S132" s="209"/>
      <c r="T132" s="21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05" t="s">
        <v>148</v>
      </c>
      <c r="AU132" s="205" t="s">
        <v>86</v>
      </c>
      <c r="AV132" s="13" t="s">
        <v>86</v>
      </c>
      <c r="AW132" s="13" t="s">
        <v>32</v>
      </c>
      <c r="AX132" s="13" t="s">
        <v>78</v>
      </c>
      <c r="AY132" s="205" t="s">
        <v>136</v>
      </c>
    </row>
    <row r="133" spans="1:51" s="14" customFormat="1" ht="12">
      <c r="A133" s="14"/>
      <c r="B133" s="211"/>
      <c r="C133" s="14"/>
      <c r="D133" s="200" t="s">
        <v>148</v>
      </c>
      <c r="E133" s="212" t="s">
        <v>1</v>
      </c>
      <c r="F133" s="213" t="s">
        <v>786</v>
      </c>
      <c r="G133" s="14"/>
      <c r="H133" s="214">
        <v>52.48</v>
      </c>
      <c r="I133" s="215"/>
      <c r="J133" s="14"/>
      <c r="K133" s="14"/>
      <c r="L133" s="211"/>
      <c r="M133" s="216"/>
      <c r="N133" s="217"/>
      <c r="O133" s="217"/>
      <c r="P133" s="217"/>
      <c r="Q133" s="217"/>
      <c r="R133" s="217"/>
      <c r="S133" s="217"/>
      <c r="T133" s="21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12" t="s">
        <v>148</v>
      </c>
      <c r="AU133" s="212" t="s">
        <v>86</v>
      </c>
      <c r="AV133" s="14" t="s">
        <v>88</v>
      </c>
      <c r="AW133" s="14" t="s">
        <v>32</v>
      </c>
      <c r="AX133" s="14" t="s">
        <v>78</v>
      </c>
      <c r="AY133" s="212" t="s">
        <v>136</v>
      </c>
    </row>
    <row r="134" spans="1:51" s="15" customFormat="1" ht="12">
      <c r="A134" s="15"/>
      <c r="B134" s="219"/>
      <c r="C134" s="15"/>
      <c r="D134" s="200" t="s">
        <v>148</v>
      </c>
      <c r="E134" s="220" t="s">
        <v>1</v>
      </c>
      <c r="F134" s="221" t="s">
        <v>151</v>
      </c>
      <c r="G134" s="15"/>
      <c r="H134" s="222">
        <v>52.48</v>
      </c>
      <c r="I134" s="223"/>
      <c r="J134" s="15"/>
      <c r="K134" s="15"/>
      <c r="L134" s="219"/>
      <c r="M134" s="224"/>
      <c r="N134" s="225"/>
      <c r="O134" s="225"/>
      <c r="P134" s="225"/>
      <c r="Q134" s="225"/>
      <c r="R134" s="225"/>
      <c r="S134" s="225"/>
      <c r="T134" s="22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20" t="s">
        <v>148</v>
      </c>
      <c r="AU134" s="220" t="s">
        <v>86</v>
      </c>
      <c r="AV134" s="15" t="s">
        <v>144</v>
      </c>
      <c r="AW134" s="15" t="s">
        <v>32</v>
      </c>
      <c r="AX134" s="15" t="s">
        <v>86</v>
      </c>
      <c r="AY134" s="220" t="s">
        <v>136</v>
      </c>
    </row>
    <row r="135" spans="1:65" s="2" customFormat="1" ht="33" customHeight="1">
      <c r="A135" s="37"/>
      <c r="B135" s="187"/>
      <c r="C135" s="188" t="s">
        <v>157</v>
      </c>
      <c r="D135" s="188" t="s">
        <v>139</v>
      </c>
      <c r="E135" s="189" t="s">
        <v>189</v>
      </c>
      <c r="F135" s="190" t="s">
        <v>190</v>
      </c>
      <c r="G135" s="191" t="s">
        <v>166</v>
      </c>
      <c r="H135" s="192">
        <v>997.12</v>
      </c>
      <c r="I135" s="193"/>
      <c r="J135" s="192">
        <f>ROUND(I135*H135,2)</f>
        <v>0</v>
      </c>
      <c r="K135" s="190" t="s">
        <v>143</v>
      </c>
      <c r="L135" s="38"/>
      <c r="M135" s="194" t="s">
        <v>1</v>
      </c>
      <c r="N135" s="195" t="s">
        <v>43</v>
      </c>
      <c r="O135" s="76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8" t="s">
        <v>144</v>
      </c>
      <c r="AT135" s="198" t="s">
        <v>139</v>
      </c>
      <c r="AU135" s="198" t="s">
        <v>86</v>
      </c>
      <c r="AY135" s="18" t="s">
        <v>136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86</v>
      </c>
      <c r="BK135" s="199">
        <f>ROUND(I135*H135,2)</f>
        <v>0</v>
      </c>
      <c r="BL135" s="18" t="s">
        <v>144</v>
      </c>
      <c r="BM135" s="198" t="s">
        <v>787</v>
      </c>
    </row>
    <row r="136" spans="1:47" s="2" customFormat="1" ht="12">
      <c r="A136" s="37"/>
      <c r="B136" s="38"/>
      <c r="C136" s="37"/>
      <c r="D136" s="200" t="s">
        <v>146</v>
      </c>
      <c r="E136" s="37"/>
      <c r="F136" s="201" t="s">
        <v>192</v>
      </c>
      <c r="G136" s="37"/>
      <c r="H136" s="37"/>
      <c r="I136" s="123"/>
      <c r="J136" s="37"/>
      <c r="K136" s="37"/>
      <c r="L136" s="38"/>
      <c r="M136" s="202"/>
      <c r="N136" s="203"/>
      <c r="O136" s="76"/>
      <c r="P136" s="76"/>
      <c r="Q136" s="76"/>
      <c r="R136" s="76"/>
      <c r="S136" s="76"/>
      <c r="T136" s="7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8" t="s">
        <v>146</v>
      </c>
      <c r="AU136" s="18" t="s">
        <v>86</v>
      </c>
    </row>
    <row r="137" spans="1:51" s="13" customFormat="1" ht="12">
      <c r="A137" s="13"/>
      <c r="B137" s="204"/>
      <c r="C137" s="13"/>
      <c r="D137" s="200" t="s">
        <v>148</v>
      </c>
      <c r="E137" s="205" t="s">
        <v>1</v>
      </c>
      <c r="F137" s="206" t="s">
        <v>785</v>
      </c>
      <c r="G137" s="13"/>
      <c r="H137" s="205" t="s">
        <v>1</v>
      </c>
      <c r="I137" s="207"/>
      <c r="J137" s="13"/>
      <c r="K137" s="13"/>
      <c r="L137" s="204"/>
      <c r="M137" s="208"/>
      <c r="N137" s="209"/>
      <c r="O137" s="209"/>
      <c r="P137" s="209"/>
      <c r="Q137" s="209"/>
      <c r="R137" s="209"/>
      <c r="S137" s="209"/>
      <c r="T137" s="21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05" t="s">
        <v>148</v>
      </c>
      <c r="AU137" s="205" t="s">
        <v>86</v>
      </c>
      <c r="AV137" s="13" t="s">
        <v>86</v>
      </c>
      <c r="AW137" s="13" t="s">
        <v>32</v>
      </c>
      <c r="AX137" s="13" t="s">
        <v>78</v>
      </c>
      <c r="AY137" s="205" t="s">
        <v>136</v>
      </c>
    </row>
    <row r="138" spans="1:51" s="14" customFormat="1" ht="12">
      <c r="A138" s="14"/>
      <c r="B138" s="211"/>
      <c r="C138" s="14"/>
      <c r="D138" s="200" t="s">
        <v>148</v>
      </c>
      <c r="E138" s="212" t="s">
        <v>1</v>
      </c>
      <c r="F138" s="213" t="s">
        <v>788</v>
      </c>
      <c r="G138" s="14"/>
      <c r="H138" s="214">
        <v>997.12</v>
      </c>
      <c r="I138" s="215"/>
      <c r="J138" s="14"/>
      <c r="K138" s="14"/>
      <c r="L138" s="211"/>
      <c r="M138" s="216"/>
      <c r="N138" s="217"/>
      <c r="O138" s="217"/>
      <c r="P138" s="217"/>
      <c r="Q138" s="217"/>
      <c r="R138" s="217"/>
      <c r="S138" s="217"/>
      <c r="T138" s="21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12" t="s">
        <v>148</v>
      </c>
      <c r="AU138" s="212" t="s">
        <v>86</v>
      </c>
      <c r="AV138" s="14" t="s">
        <v>88</v>
      </c>
      <c r="AW138" s="14" t="s">
        <v>32</v>
      </c>
      <c r="AX138" s="14" t="s">
        <v>78</v>
      </c>
      <c r="AY138" s="212" t="s">
        <v>136</v>
      </c>
    </row>
    <row r="139" spans="1:51" s="15" customFormat="1" ht="12">
      <c r="A139" s="15"/>
      <c r="B139" s="219"/>
      <c r="C139" s="15"/>
      <c r="D139" s="200" t="s">
        <v>148</v>
      </c>
      <c r="E139" s="220" t="s">
        <v>1</v>
      </c>
      <c r="F139" s="221" t="s">
        <v>151</v>
      </c>
      <c r="G139" s="15"/>
      <c r="H139" s="222">
        <v>997.12</v>
      </c>
      <c r="I139" s="223"/>
      <c r="J139" s="15"/>
      <c r="K139" s="15"/>
      <c r="L139" s="219"/>
      <c r="M139" s="224"/>
      <c r="N139" s="225"/>
      <c r="O139" s="225"/>
      <c r="P139" s="225"/>
      <c r="Q139" s="225"/>
      <c r="R139" s="225"/>
      <c r="S139" s="225"/>
      <c r="T139" s="22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20" t="s">
        <v>148</v>
      </c>
      <c r="AU139" s="220" t="s">
        <v>86</v>
      </c>
      <c r="AV139" s="15" t="s">
        <v>144</v>
      </c>
      <c r="AW139" s="15" t="s">
        <v>32</v>
      </c>
      <c r="AX139" s="15" t="s">
        <v>86</v>
      </c>
      <c r="AY139" s="220" t="s">
        <v>136</v>
      </c>
    </row>
    <row r="140" spans="1:65" s="2" customFormat="1" ht="21.75" customHeight="1">
      <c r="A140" s="37"/>
      <c r="B140" s="187"/>
      <c r="C140" s="188" t="s">
        <v>144</v>
      </c>
      <c r="D140" s="188" t="s">
        <v>139</v>
      </c>
      <c r="E140" s="189" t="s">
        <v>242</v>
      </c>
      <c r="F140" s="190" t="s">
        <v>243</v>
      </c>
      <c r="G140" s="191" t="s">
        <v>211</v>
      </c>
      <c r="H140" s="192">
        <v>89.22</v>
      </c>
      <c r="I140" s="193"/>
      <c r="J140" s="192">
        <f>ROUND(I140*H140,2)</f>
        <v>0</v>
      </c>
      <c r="K140" s="190" t="s">
        <v>143</v>
      </c>
      <c r="L140" s="38"/>
      <c r="M140" s="194" t="s">
        <v>1</v>
      </c>
      <c r="N140" s="195" t="s">
        <v>43</v>
      </c>
      <c r="O140" s="76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8" t="s">
        <v>144</v>
      </c>
      <c r="AT140" s="198" t="s">
        <v>139</v>
      </c>
      <c r="AU140" s="198" t="s">
        <v>86</v>
      </c>
      <c r="AY140" s="18" t="s">
        <v>136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86</v>
      </c>
      <c r="BK140" s="199">
        <f>ROUND(I140*H140,2)</f>
        <v>0</v>
      </c>
      <c r="BL140" s="18" t="s">
        <v>144</v>
      </c>
      <c r="BM140" s="198" t="s">
        <v>789</v>
      </c>
    </row>
    <row r="141" spans="1:47" s="2" customFormat="1" ht="12">
      <c r="A141" s="37"/>
      <c r="B141" s="38"/>
      <c r="C141" s="37"/>
      <c r="D141" s="200" t="s">
        <v>146</v>
      </c>
      <c r="E141" s="37"/>
      <c r="F141" s="201" t="s">
        <v>245</v>
      </c>
      <c r="G141" s="37"/>
      <c r="H141" s="37"/>
      <c r="I141" s="123"/>
      <c r="J141" s="37"/>
      <c r="K141" s="37"/>
      <c r="L141" s="38"/>
      <c r="M141" s="202"/>
      <c r="N141" s="203"/>
      <c r="O141" s="76"/>
      <c r="P141" s="76"/>
      <c r="Q141" s="76"/>
      <c r="R141" s="76"/>
      <c r="S141" s="76"/>
      <c r="T141" s="7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8" t="s">
        <v>146</v>
      </c>
      <c r="AU141" s="18" t="s">
        <v>86</v>
      </c>
    </row>
    <row r="142" spans="1:51" s="13" customFormat="1" ht="12">
      <c r="A142" s="13"/>
      <c r="B142" s="204"/>
      <c r="C142" s="13"/>
      <c r="D142" s="200" t="s">
        <v>148</v>
      </c>
      <c r="E142" s="205" t="s">
        <v>1</v>
      </c>
      <c r="F142" s="206" t="s">
        <v>214</v>
      </c>
      <c r="G142" s="13"/>
      <c r="H142" s="205" t="s">
        <v>1</v>
      </c>
      <c r="I142" s="207"/>
      <c r="J142" s="13"/>
      <c r="K142" s="13"/>
      <c r="L142" s="204"/>
      <c r="M142" s="208"/>
      <c r="N142" s="209"/>
      <c r="O142" s="209"/>
      <c r="P142" s="209"/>
      <c r="Q142" s="209"/>
      <c r="R142" s="209"/>
      <c r="S142" s="209"/>
      <c r="T142" s="21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05" t="s">
        <v>148</v>
      </c>
      <c r="AU142" s="205" t="s">
        <v>86</v>
      </c>
      <c r="AV142" s="13" t="s">
        <v>86</v>
      </c>
      <c r="AW142" s="13" t="s">
        <v>32</v>
      </c>
      <c r="AX142" s="13" t="s">
        <v>78</v>
      </c>
      <c r="AY142" s="205" t="s">
        <v>136</v>
      </c>
    </row>
    <row r="143" spans="1:51" s="13" customFormat="1" ht="12">
      <c r="A143" s="13"/>
      <c r="B143" s="204"/>
      <c r="C143" s="13"/>
      <c r="D143" s="200" t="s">
        <v>148</v>
      </c>
      <c r="E143" s="205" t="s">
        <v>1</v>
      </c>
      <c r="F143" s="206" t="s">
        <v>790</v>
      </c>
      <c r="G143" s="13"/>
      <c r="H143" s="205" t="s">
        <v>1</v>
      </c>
      <c r="I143" s="207"/>
      <c r="J143" s="13"/>
      <c r="K143" s="13"/>
      <c r="L143" s="204"/>
      <c r="M143" s="208"/>
      <c r="N143" s="209"/>
      <c r="O143" s="209"/>
      <c r="P143" s="209"/>
      <c r="Q143" s="209"/>
      <c r="R143" s="209"/>
      <c r="S143" s="209"/>
      <c r="T143" s="21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05" t="s">
        <v>148</v>
      </c>
      <c r="AU143" s="205" t="s">
        <v>86</v>
      </c>
      <c r="AV143" s="13" t="s">
        <v>86</v>
      </c>
      <c r="AW143" s="13" t="s">
        <v>32</v>
      </c>
      <c r="AX143" s="13" t="s">
        <v>78</v>
      </c>
      <c r="AY143" s="205" t="s">
        <v>136</v>
      </c>
    </row>
    <row r="144" spans="1:51" s="14" customFormat="1" ht="12">
      <c r="A144" s="14"/>
      <c r="B144" s="211"/>
      <c r="C144" s="14"/>
      <c r="D144" s="200" t="s">
        <v>148</v>
      </c>
      <c r="E144" s="212" t="s">
        <v>1</v>
      </c>
      <c r="F144" s="213" t="s">
        <v>791</v>
      </c>
      <c r="G144" s="14"/>
      <c r="H144" s="214">
        <v>89.22</v>
      </c>
      <c r="I144" s="215"/>
      <c r="J144" s="14"/>
      <c r="K144" s="14"/>
      <c r="L144" s="211"/>
      <c r="M144" s="216"/>
      <c r="N144" s="217"/>
      <c r="O144" s="217"/>
      <c r="P144" s="217"/>
      <c r="Q144" s="217"/>
      <c r="R144" s="217"/>
      <c r="S144" s="217"/>
      <c r="T144" s="21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12" t="s">
        <v>148</v>
      </c>
      <c r="AU144" s="212" t="s">
        <v>86</v>
      </c>
      <c r="AV144" s="14" t="s">
        <v>88</v>
      </c>
      <c r="AW144" s="14" t="s">
        <v>32</v>
      </c>
      <c r="AX144" s="14" t="s">
        <v>78</v>
      </c>
      <c r="AY144" s="212" t="s">
        <v>136</v>
      </c>
    </row>
    <row r="145" spans="1:51" s="15" customFormat="1" ht="12">
      <c r="A145" s="15"/>
      <c r="B145" s="219"/>
      <c r="C145" s="15"/>
      <c r="D145" s="200" t="s">
        <v>148</v>
      </c>
      <c r="E145" s="220" t="s">
        <v>1</v>
      </c>
      <c r="F145" s="221" t="s">
        <v>151</v>
      </c>
      <c r="G145" s="15"/>
      <c r="H145" s="222">
        <v>89.22</v>
      </c>
      <c r="I145" s="223"/>
      <c r="J145" s="15"/>
      <c r="K145" s="15"/>
      <c r="L145" s="219"/>
      <c r="M145" s="224"/>
      <c r="N145" s="225"/>
      <c r="O145" s="225"/>
      <c r="P145" s="225"/>
      <c r="Q145" s="225"/>
      <c r="R145" s="225"/>
      <c r="S145" s="225"/>
      <c r="T145" s="22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20" t="s">
        <v>148</v>
      </c>
      <c r="AU145" s="220" t="s">
        <v>86</v>
      </c>
      <c r="AV145" s="15" t="s">
        <v>144</v>
      </c>
      <c r="AW145" s="15" t="s">
        <v>32</v>
      </c>
      <c r="AX145" s="15" t="s">
        <v>86</v>
      </c>
      <c r="AY145" s="220" t="s">
        <v>136</v>
      </c>
    </row>
    <row r="146" spans="1:65" s="2" customFormat="1" ht="21.75" customHeight="1">
      <c r="A146" s="37"/>
      <c r="B146" s="187"/>
      <c r="C146" s="188" t="s">
        <v>174</v>
      </c>
      <c r="D146" s="188" t="s">
        <v>139</v>
      </c>
      <c r="E146" s="189" t="s">
        <v>792</v>
      </c>
      <c r="F146" s="190" t="s">
        <v>793</v>
      </c>
      <c r="G146" s="191" t="s">
        <v>166</v>
      </c>
      <c r="H146" s="192">
        <v>77.2</v>
      </c>
      <c r="I146" s="193"/>
      <c r="J146" s="192">
        <f>ROUND(I146*H146,2)</f>
        <v>0</v>
      </c>
      <c r="K146" s="190" t="s">
        <v>143</v>
      </c>
      <c r="L146" s="38"/>
      <c r="M146" s="194" t="s">
        <v>1</v>
      </c>
      <c r="N146" s="195" t="s">
        <v>43</v>
      </c>
      <c r="O146" s="76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8" t="s">
        <v>144</v>
      </c>
      <c r="AT146" s="198" t="s">
        <v>139</v>
      </c>
      <c r="AU146" s="198" t="s">
        <v>86</v>
      </c>
      <c r="AY146" s="18" t="s">
        <v>136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86</v>
      </c>
      <c r="BK146" s="199">
        <f>ROUND(I146*H146,2)</f>
        <v>0</v>
      </c>
      <c r="BL146" s="18" t="s">
        <v>144</v>
      </c>
      <c r="BM146" s="198" t="s">
        <v>794</v>
      </c>
    </row>
    <row r="147" spans="1:47" s="2" customFormat="1" ht="12">
      <c r="A147" s="37"/>
      <c r="B147" s="38"/>
      <c r="C147" s="37"/>
      <c r="D147" s="200" t="s">
        <v>146</v>
      </c>
      <c r="E147" s="37"/>
      <c r="F147" s="201" t="s">
        <v>795</v>
      </c>
      <c r="G147" s="37"/>
      <c r="H147" s="37"/>
      <c r="I147" s="123"/>
      <c r="J147" s="37"/>
      <c r="K147" s="37"/>
      <c r="L147" s="38"/>
      <c r="M147" s="202"/>
      <c r="N147" s="203"/>
      <c r="O147" s="76"/>
      <c r="P147" s="76"/>
      <c r="Q147" s="76"/>
      <c r="R147" s="76"/>
      <c r="S147" s="76"/>
      <c r="T147" s="7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8" t="s">
        <v>146</v>
      </c>
      <c r="AU147" s="18" t="s">
        <v>86</v>
      </c>
    </row>
    <row r="148" spans="1:51" s="13" customFormat="1" ht="12">
      <c r="A148" s="13"/>
      <c r="B148" s="204"/>
      <c r="C148" s="13"/>
      <c r="D148" s="200" t="s">
        <v>148</v>
      </c>
      <c r="E148" s="205" t="s">
        <v>1</v>
      </c>
      <c r="F148" s="206" t="s">
        <v>796</v>
      </c>
      <c r="G148" s="13"/>
      <c r="H148" s="205" t="s">
        <v>1</v>
      </c>
      <c r="I148" s="207"/>
      <c r="J148" s="13"/>
      <c r="K148" s="13"/>
      <c r="L148" s="204"/>
      <c r="M148" s="208"/>
      <c r="N148" s="209"/>
      <c r="O148" s="209"/>
      <c r="P148" s="209"/>
      <c r="Q148" s="209"/>
      <c r="R148" s="209"/>
      <c r="S148" s="209"/>
      <c r="T148" s="21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05" t="s">
        <v>148</v>
      </c>
      <c r="AU148" s="205" t="s">
        <v>86</v>
      </c>
      <c r="AV148" s="13" t="s">
        <v>86</v>
      </c>
      <c r="AW148" s="13" t="s">
        <v>32</v>
      </c>
      <c r="AX148" s="13" t="s">
        <v>78</v>
      </c>
      <c r="AY148" s="205" t="s">
        <v>136</v>
      </c>
    </row>
    <row r="149" spans="1:51" s="13" customFormat="1" ht="12">
      <c r="A149" s="13"/>
      <c r="B149" s="204"/>
      <c r="C149" s="13"/>
      <c r="D149" s="200" t="s">
        <v>148</v>
      </c>
      <c r="E149" s="205" t="s">
        <v>1</v>
      </c>
      <c r="F149" s="206" t="s">
        <v>797</v>
      </c>
      <c r="G149" s="13"/>
      <c r="H149" s="205" t="s">
        <v>1</v>
      </c>
      <c r="I149" s="207"/>
      <c r="J149" s="13"/>
      <c r="K149" s="13"/>
      <c r="L149" s="204"/>
      <c r="M149" s="208"/>
      <c r="N149" s="209"/>
      <c r="O149" s="209"/>
      <c r="P149" s="209"/>
      <c r="Q149" s="209"/>
      <c r="R149" s="209"/>
      <c r="S149" s="209"/>
      <c r="T149" s="21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05" t="s">
        <v>148</v>
      </c>
      <c r="AU149" s="205" t="s">
        <v>86</v>
      </c>
      <c r="AV149" s="13" t="s">
        <v>86</v>
      </c>
      <c r="AW149" s="13" t="s">
        <v>32</v>
      </c>
      <c r="AX149" s="13" t="s">
        <v>78</v>
      </c>
      <c r="AY149" s="205" t="s">
        <v>136</v>
      </c>
    </row>
    <row r="150" spans="1:51" s="14" customFormat="1" ht="12">
      <c r="A150" s="14"/>
      <c r="B150" s="211"/>
      <c r="C150" s="14"/>
      <c r="D150" s="200" t="s">
        <v>148</v>
      </c>
      <c r="E150" s="212" t="s">
        <v>1</v>
      </c>
      <c r="F150" s="213" t="s">
        <v>798</v>
      </c>
      <c r="G150" s="14"/>
      <c r="H150" s="214">
        <v>11.52</v>
      </c>
      <c r="I150" s="215"/>
      <c r="J150" s="14"/>
      <c r="K150" s="14"/>
      <c r="L150" s="211"/>
      <c r="M150" s="216"/>
      <c r="N150" s="217"/>
      <c r="O150" s="217"/>
      <c r="P150" s="217"/>
      <c r="Q150" s="217"/>
      <c r="R150" s="217"/>
      <c r="S150" s="217"/>
      <c r="T150" s="21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12" t="s">
        <v>148</v>
      </c>
      <c r="AU150" s="212" t="s">
        <v>86</v>
      </c>
      <c r="AV150" s="14" t="s">
        <v>88</v>
      </c>
      <c r="AW150" s="14" t="s">
        <v>32</v>
      </c>
      <c r="AX150" s="14" t="s">
        <v>78</v>
      </c>
      <c r="AY150" s="212" t="s">
        <v>136</v>
      </c>
    </row>
    <row r="151" spans="1:51" s="14" customFormat="1" ht="12">
      <c r="A151" s="14"/>
      <c r="B151" s="211"/>
      <c r="C151" s="14"/>
      <c r="D151" s="200" t="s">
        <v>148</v>
      </c>
      <c r="E151" s="212" t="s">
        <v>1</v>
      </c>
      <c r="F151" s="213" t="s">
        <v>799</v>
      </c>
      <c r="G151" s="14"/>
      <c r="H151" s="214">
        <v>63</v>
      </c>
      <c r="I151" s="215"/>
      <c r="J151" s="14"/>
      <c r="K151" s="14"/>
      <c r="L151" s="211"/>
      <c r="M151" s="216"/>
      <c r="N151" s="217"/>
      <c r="O151" s="217"/>
      <c r="P151" s="217"/>
      <c r="Q151" s="217"/>
      <c r="R151" s="217"/>
      <c r="S151" s="217"/>
      <c r="T151" s="21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12" t="s">
        <v>148</v>
      </c>
      <c r="AU151" s="212" t="s">
        <v>86</v>
      </c>
      <c r="AV151" s="14" t="s">
        <v>88</v>
      </c>
      <c r="AW151" s="14" t="s">
        <v>32</v>
      </c>
      <c r="AX151" s="14" t="s">
        <v>78</v>
      </c>
      <c r="AY151" s="212" t="s">
        <v>136</v>
      </c>
    </row>
    <row r="152" spans="1:51" s="13" customFormat="1" ht="12">
      <c r="A152" s="13"/>
      <c r="B152" s="204"/>
      <c r="C152" s="13"/>
      <c r="D152" s="200" t="s">
        <v>148</v>
      </c>
      <c r="E152" s="205" t="s">
        <v>1</v>
      </c>
      <c r="F152" s="206" t="s">
        <v>800</v>
      </c>
      <c r="G152" s="13"/>
      <c r="H152" s="205" t="s">
        <v>1</v>
      </c>
      <c r="I152" s="207"/>
      <c r="J152" s="13"/>
      <c r="K152" s="13"/>
      <c r="L152" s="204"/>
      <c r="M152" s="208"/>
      <c r="N152" s="209"/>
      <c r="O152" s="209"/>
      <c r="P152" s="209"/>
      <c r="Q152" s="209"/>
      <c r="R152" s="209"/>
      <c r="S152" s="209"/>
      <c r="T152" s="21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5" t="s">
        <v>148</v>
      </c>
      <c r="AU152" s="205" t="s">
        <v>86</v>
      </c>
      <c r="AV152" s="13" t="s">
        <v>86</v>
      </c>
      <c r="AW152" s="13" t="s">
        <v>32</v>
      </c>
      <c r="AX152" s="13" t="s">
        <v>78</v>
      </c>
      <c r="AY152" s="205" t="s">
        <v>136</v>
      </c>
    </row>
    <row r="153" spans="1:51" s="14" customFormat="1" ht="12">
      <c r="A153" s="14"/>
      <c r="B153" s="211"/>
      <c r="C153" s="14"/>
      <c r="D153" s="200" t="s">
        <v>148</v>
      </c>
      <c r="E153" s="212" t="s">
        <v>1</v>
      </c>
      <c r="F153" s="213" t="s">
        <v>801</v>
      </c>
      <c r="G153" s="14"/>
      <c r="H153" s="214">
        <v>2.68</v>
      </c>
      <c r="I153" s="215"/>
      <c r="J153" s="14"/>
      <c r="K153" s="14"/>
      <c r="L153" s="211"/>
      <c r="M153" s="216"/>
      <c r="N153" s="217"/>
      <c r="O153" s="217"/>
      <c r="P153" s="217"/>
      <c r="Q153" s="217"/>
      <c r="R153" s="217"/>
      <c r="S153" s="217"/>
      <c r="T153" s="21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12" t="s">
        <v>148</v>
      </c>
      <c r="AU153" s="212" t="s">
        <v>86</v>
      </c>
      <c r="AV153" s="14" t="s">
        <v>88</v>
      </c>
      <c r="AW153" s="14" t="s">
        <v>32</v>
      </c>
      <c r="AX153" s="14" t="s">
        <v>78</v>
      </c>
      <c r="AY153" s="212" t="s">
        <v>136</v>
      </c>
    </row>
    <row r="154" spans="1:51" s="15" customFormat="1" ht="12">
      <c r="A154" s="15"/>
      <c r="B154" s="219"/>
      <c r="C154" s="15"/>
      <c r="D154" s="200" t="s">
        <v>148</v>
      </c>
      <c r="E154" s="220" t="s">
        <v>1</v>
      </c>
      <c r="F154" s="221" t="s">
        <v>151</v>
      </c>
      <c r="G154" s="15"/>
      <c r="H154" s="222">
        <v>77.2</v>
      </c>
      <c r="I154" s="223"/>
      <c r="J154" s="15"/>
      <c r="K154" s="15"/>
      <c r="L154" s="219"/>
      <c r="M154" s="224"/>
      <c r="N154" s="225"/>
      <c r="O154" s="225"/>
      <c r="P154" s="225"/>
      <c r="Q154" s="225"/>
      <c r="R154" s="225"/>
      <c r="S154" s="225"/>
      <c r="T154" s="22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20" t="s">
        <v>148</v>
      </c>
      <c r="AU154" s="220" t="s">
        <v>86</v>
      </c>
      <c r="AV154" s="15" t="s">
        <v>144</v>
      </c>
      <c r="AW154" s="15" t="s">
        <v>32</v>
      </c>
      <c r="AX154" s="15" t="s">
        <v>86</v>
      </c>
      <c r="AY154" s="220" t="s">
        <v>136</v>
      </c>
    </row>
    <row r="155" spans="1:65" s="2" customFormat="1" ht="21.75" customHeight="1">
      <c r="A155" s="37"/>
      <c r="B155" s="187"/>
      <c r="C155" s="188" t="s">
        <v>181</v>
      </c>
      <c r="D155" s="188" t="s">
        <v>139</v>
      </c>
      <c r="E155" s="189" t="s">
        <v>802</v>
      </c>
      <c r="F155" s="190" t="s">
        <v>197</v>
      </c>
      <c r="G155" s="191" t="s">
        <v>142</v>
      </c>
      <c r="H155" s="192">
        <v>83.08</v>
      </c>
      <c r="I155" s="193"/>
      <c r="J155" s="192">
        <f>ROUND(I155*H155,2)</f>
        <v>0</v>
      </c>
      <c r="K155" s="190" t="s">
        <v>143</v>
      </c>
      <c r="L155" s="38"/>
      <c r="M155" s="194" t="s">
        <v>1</v>
      </c>
      <c r="N155" s="195" t="s">
        <v>43</v>
      </c>
      <c r="O155" s="76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8" t="s">
        <v>144</v>
      </c>
      <c r="AT155" s="198" t="s">
        <v>139</v>
      </c>
      <c r="AU155" s="198" t="s">
        <v>86</v>
      </c>
      <c r="AY155" s="18" t="s">
        <v>136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86</v>
      </c>
      <c r="BK155" s="199">
        <f>ROUND(I155*H155,2)</f>
        <v>0</v>
      </c>
      <c r="BL155" s="18" t="s">
        <v>144</v>
      </c>
      <c r="BM155" s="198" t="s">
        <v>803</v>
      </c>
    </row>
    <row r="156" spans="1:47" s="2" customFormat="1" ht="12">
      <c r="A156" s="37"/>
      <c r="B156" s="38"/>
      <c r="C156" s="37"/>
      <c r="D156" s="200" t="s">
        <v>146</v>
      </c>
      <c r="E156" s="37"/>
      <c r="F156" s="201" t="s">
        <v>199</v>
      </c>
      <c r="G156" s="37"/>
      <c r="H156" s="37"/>
      <c r="I156" s="123"/>
      <c r="J156" s="37"/>
      <c r="K156" s="37"/>
      <c r="L156" s="38"/>
      <c r="M156" s="202"/>
      <c r="N156" s="203"/>
      <c r="O156" s="76"/>
      <c r="P156" s="76"/>
      <c r="Q156" s="76"/>
      <c r="R156" s="76"/>
      <c r="S156" s="76"/>
      <c r="T156" s="7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146</v>
      </c>
      <c r="AU156" s="18" t="s">
        <v>86</v>
      </c>
    </row>
    <row r="157" spans="1:51" s="13" customFormat="1" ht="12">
      <c r="A157" s="13"/>
      <c r="B157" s="204"/>
      <c r="C157" s="13"/>
      <c r="D157" s="200" t="s">
        <v>148</v>
      </c>
      <c r="E157" s="205" t="s">
        <v>1</v>
      </c>
      <c r="F157" s="206" t="s">
        <v>804</v>
      </c>
      <c r="G157" s="13"/>
      <c r="H157" s="205" t="s">
        <v>1</v>
      </c>
      <c r="I157" s="207"/>
      <c r="J157" s="13"/>
      <c r="K157" s="13"/>
      <c r="L157" s="204"/>
      <c r="M157" s="208"/>
      <c r="N157" s="209"/>
      <c r="O157" s="209"/>
      <c r="P157" s="209"/>
      <c r="Q157" s="209"/>
      <c r="R157" s="209"/>
      <c r="S157" s="209"/>
      <c r="T157" s="21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05" t="s">
        <v>148</v>
      </c>
      <c r="AU157" s="205" t="s">
        <v>86</v>
      </c>
      <c r="AV157" s="13" t="s">
        <v>86</v>
      </c>
      <c r="AW157" s="13" t="s">
        <v>32</v>
      </c>
      <c r="AX157" s="13" t="s">
        <v>78</v>
      </c>
      <c r="AY157" s="205" t="s">
        <v>136</v>
      </c>
    </row>
    <row r="158" spans="1:51" s="14" customFormat="1" ht="12">
      <c r="A158" s="14"/>
      <c r="B158" s="211"/>
      <c r="C158" s="14"/>
      <c r="D158" s="200" t="s">
        <v>148</v>
      </c>
      <c r="E158" s="212" t="s">
        <v>1</v>
      </c>
      <c r="F158" s="213" t="s">
        <v>805</v>
      </c>
      <c r="G158" s="14"/>
      <c r="H158" s="214">
        <v>83.08</v>
      </c>
      <c r="I158" s="215"/>
      <c r="J158" s="14"/>
      <c r="K158" s="14"/>
      <c r="L158" s="211"/>
      <c r="M158" s="216"/>
      <c r="N158" s="217"/>
      <c r="O158" s="217"/>
      <c r="P158" s="217"/>
      <c r="Q158" s="217"/>
      <c r="R158" s="217"/>
      <c r="S158" s="217"/>
      <c r="T158" s="21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12" t="s">
        <v>148</v>
      </c>
      <c r="AU158" s="212" t="s">
        <v>86</v>
      </c>
      <c r="AV158" s="14" t="s">
        <v>88</v>
      </c>
      <c r="AW158" s="14" t="s">
        <v>32</v>
      </c>
      <c r="AX158" s="14" t="s">
        <v>78</v>
      </c>
      <c r="AY158" s="212" t="s">
        <v>136</v>
      </c>
    </row>
    <row r="159" spans="1:51" s="15" customFormat="1" ht="12">
      <c r="A159" s="15"/>
      <c r="B159" s="219"/>
      <c r="C159" s="15"/>
      <c r="D159" s="200" t="s">
        <v>148</v>
      </c>
      <c r="E159" s="220" t="s">
        <v>1</v>
      </c>
      <c r="F159" s="221" t="s">
        <v>151</v>
      </c>
      <c r="G159" s="15"/>
      <c r="H159" s="222">
        <v>83.08</v>
      </c>
      <c r="I159" s="223"/>
      <c r="J159" s="15"/>
      <c r="K159" s="15"/>
      <c r="L159" s="219"/>
      <c r="M159" s="224"/>
      <c r="N159" s="225"/>
      <c r="O159" s="225"/>
      <c r="P159" s="225"/>
      <c r="Q159" s="225"/>
      <c r="R159" s="225"/>
      <c r="S159" s="225"/>
      <c r="T159" s="226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20" t="s">
        <v>148</v>
      </c>
      <c r="AU159" s="220" t="s">
        <v>86</v>
      </c>
      <c r="AV159" s="15" t="s">
        <v>144</v>
      </c>
      <c r="AW159" s="15" t="s">
        <v>32</v>
      </c>
      <c r="AX159" s="15" t="s">
        <v>86</v>
      </c>
      <c r="AY159" s="220" t="s">
        <v>136</v>
      </c>
    </row>
    <row r="160" spans="1:65" s="2" customFormat="1" ht="21.75" customHeight="1">
      <c r="A160" s="37"/>
      <c r="B160" s="187"/>
      <c r="C160" s="188" t="s">
        <v>188</v>
      </c>
      <c r="D160" s="188" t="s">
        <v>139</v>
      </c>
      <c r="E160" s="189" t="s">
        <v>806</v>
      </c>
      <c r="F160" s="190" t="s">
        <v>807</v>
      </c>
      <c r="G160" s="191" t="s">
        <v>142</v>
      </c>
      <c r="H160" s="192">
        <v>9.65</v>
      </c>
      <c r="I160" s="193"/>
      <c r="J160" s="192">
        <f>ROUND(I160*H160,2)</f>
        <v>0</v>
      </c>
      <c r="K160" s="190" t="s">
        <v>143</v>
      </c>
      <c r="L160" s="38"/>
      <c r="M160" s="194" t="s">
        <v>1</v>
      </c>
      <c r="N160" s="195" t="s">
        <v>43</v>
      </c>
      <c r="O160" s="76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8" t="s">
        <v>144</v>
      </c>
      <c r="AT160" s="198" t="s">
        <v>139</v>
      </c>
      <c r="AU160" s="198" t="s">
        <v>86</v>
      </c>
      <c r="AY160" s="18" t="s">
        <v>136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86</v>
      </c>
      <c r="BK160" s="199">
        <f>ROUND(I160*H160,2)</f>
        <v>0</v>
      </c>
      <c r="BL160" s="18" t="s">
        <v>144</v>
      </c>
      <c r="BM160" s="198" t="s">
        <v>808</v>
      </c>
    </row>
    <row r="161" spans="1:47" s="2" customFormat="1" ht="12">
      <c r="A161" s="37"/>
      <c r="B161" s="38"/>
      <c r="C161" s="37"/>
      <c r="D161" s="200" t="s">
        <v>146</v>
      </c>
      <c r="E161" s="37"/>
      <c r="F161" s="201" t="s">
        <v>809</v>
      </c>
      <c r="G161" s="37"/>
      <c r="H161" s="37"/>
      <c r="I161" s="123"/>
      <c r="J161" s="37"/>
      <c r="K161" s="37"/>
      <c r="L161" s="38"/>
      <c r="M161" s="202"/>
      <c r="N161" s="203"/>
      <c r="O161" s="76"/>
      <c r="P161" s="76"/>
      <c r="Q161" s="76"/>
      <c r="R161" s="76"/>
      <c r="S161" s="76"/>
      <c r="T161" s="7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8" t="s">
        <v>146</v>
      </c>
      <c r="AU161" s="18" t="s">
        <v>86</v>
      </c>
    </row>
    <row r="162" spans="1:51" s="13" customFormat="1" ht="12">
      <c r="A162" s="13"/>
      <c r="B162" s="204"/>
      <c r="C162" s="13"/>
      <c r="D162" s="200" t="s">
        <v>148</v>
      </c>
      <c r="E162" s="205" t="s">
        <v>1</v>
      </c>
      <c r="F162" s="206" t="s">
        <v>810</v>
      </c>
      <c r="G162" s="13"/>
      <c r="H162" s="205" t="s">
        <v>1</v>
      </c>
      <c r="I162" s="207"/>
      <c r="J162" s="13"/>
      <c r="K162" s="13"/>
      <c r="L162" s="204"/>
      <c r="M162" s="208"/>
      <c r="N162" s="209"/>
      <c r="O162" s="209"/>
      <c r="P162" s="209"/>
      <c r="Q162" s="209"/>
      <c r="R162" s="209"/>
      <c r="S162" s="209"/>
      <c r="T162" s="21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5" t="s">
        <v>148</v>
      </c>
      <c r="AU162" s="205" t="s">
        <v>86</v>
      </c>
      <c r="AV162" s="13" t="s">
        <v>86</v>
      </c>
      <c r="AW162" s="13" t="s">
        <v>32</v>
      </c>
      <c r="AX162" s="13" t="s">
        <v>78</v>
      </c>
      <c r="AY162" s="205" t="s">
        <v>136</v>
      </c>
    </row>
    <row r="163" spans="1:51" s="14" customFormat="1" ht="12">
      <c r="A163" s="14"/>
      <c r="B163" s="211"/>
      <c r="C163" s="14"/>
      <c r="D163" s="200" t="s">
        <v>148</v>
      </c>
      <c r="E163" s="212" t="s">
        <v>1</v>
      </c>
      <c r="F163" s="213" t="s">
        <v>811</v>
      </c>
      <c r="G163" s="14"/>
      <c r="H163" s="214">
        <v>9.65</v>
      </c>
      <c r="I163" s="215"/>
      <c r="J163" s="14"/>
      <c r="K163" s="14"/>
      <c r="L163" s="211"/>
      <c r="M163" s="216"/>
      <c r="N163" s="217"/>
      <c r="O163" s="217"/>
      <c r="P163" s="217"/>
      <c r="Q163" s="217"/>
      <c r="R163" s="217"/>
      <c r="S163" s="217"/>
      <c r="T163" s="21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12" t="s">
        <v>148</v>
      </c>
      <c r="AU163" s="212" t="s">
        <v>86</v>
      </c>
      <c r="AV163" s="14" t="s">
        <v>88</v>
      </c>
      <c r="AW163" s="14" t="s">
        <v>32</v>
      </c>
      <c r="AX163" s="14" t="s">
        <v>78</v>
      </c>
      <c r="AY163" s="212" t="s">
        <v>136</v>
      </c>
    </row>
    <row r="164" spans="1:51" s="15" customFormat="1" ht="12">
      <c r="A164" s="15"/>
      <c r="B164" s="219"/>
      <c r="C164" s="15"/>
      <c r="D164" s="200" t="s">
        <v>148</v>
      </c>
      <c r="E164" s="220" t="s">
        <v>1</v>
      </c>
      <c r="F164" s="221" t="s">
        <v>151</v>
      </c>
      <c r="G164" s="15"/>
      <c r="H164" s="222">
        <v>9.65</v>
      </c>
      <c r="I164" s="223"/>
      <c r="J164" s="15"/>
      <c r="K164" s="15"/>
      <c r="L164" s="219"/>
      <c r="M164" s="224"/>
      <c r="N164" s="225"/>
      <c r="O164" s="225"/>
      <c r="P164" s="225"/>
      <c r="Q164" s="225"/>
      <c r="R164" s="225"/>
      <c r="S164" s="225"/>
      <c r="T164" s="22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20" t="s">
        <v>148</v>
      </c>
      <c r="AU164" s="220" t="s">
        <v>86</v>
      </c>
      <c r="AV164" s="15" t="s">
        <v>144</v>
      </c>
      <c r="AW164" s="15" t="s">
        <v>32</v>
      </c>
      <c r="AX164" s="15" t="s">
        <v>86</v>
      </c>
      <c r="AY164" s="220" t="s">
        <v>136</v>
      </c>
    </row>
    <row r="165" spans="1:65" s="2" customFormat="1" ht="21.75" customHeight="1">
      <c r="A165" s="37"/>
      <c r="B165" s="187"/>
      <c r="C165" s="188" t="s">
        <v>195</v>
      </c>
      <c r="D165" s="188" t="s">
        <v>139</v>
      </c>
      <c r="E165" s="189" t="s">
        <v>584</v>
      </c>
      <c r="F165" s="190" t="s">
        <v>585</v>
      </c>
      <c r="G165" s="191" t="s">
        <v>142</v>
      </c>
      <c r="H165" s="192">
        <v>9.65</v>
      </c>
      <c r="I165" s="193"/>
      <c r="J165" s="192">
        <f>ROUND(I165*H165,2)</f>
        <v>0</v>
      </c>
      <c r="K165" s="190" t="s">
        <v>143</v>
      </c>
      <c r="L165" s="38"/>
      <c r="M165" s="194" t="s">
        <v>1</v>
      </c>
      <c r="N165" s="195" t="s">
        <v>43</v>
      </c>
      <c r="O165" s="76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8" t="s">
        <v>144</v>
      </c>
      <c r="AT165" s="198" t="s">
        <v>139</v>
      </c>
      <c r="AU165" s="198" t="s">
        <v>86</v>
      </c>
      <c r="AY165" s="18" t="s">
        <v>136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86</v>
      </c>
      <c r="BK165" s="199">
        <f>ROUND(I165*H165,2)</f>
        <v>0</v>
      </c>
      <c r="BL165" s="18" t="s">
        <v>144</v>
      </c>
      <c r="BM165" s="198" t="s">
        <v>812</v>
      </c>
    </row>
    <row r="166" spans="1:47" s="2" customFormat="1" ht="12">
      <c r="A166" s="37"/>
      <c r="B166" s="38"/>
      <c r="C166" s="37"/>
      <c r="D166" s="200" t="s">
        <v>146</v>
      </c>
      <c r="E166" s="37"/>
      <c r="F166" s="201" t="s">
        <v>587</v>
      </c>
      <c r="G166" s="37"/>
      <c r="H166" s="37"/>
      <c r="I166" s="123"/>
      <c r="J166" s="37"/>
      <c r="K166" s="37"/>
      <c r="L166" s="38"/>
      <c r="M166" s="202"/>
      <c r="N166" s="203"/>
      <c r="O166" s="76"/>
      <c r="P166" s="76"/>
      <c r="Q166" s="76"/>
      <c r="R166" s="76"/>
      <c r="S166" s="76"/>
      <c r="T166" s="7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8" t="s">
        <v>146</v>
      </c>
      <c r="AU166" s="18" t="s">
        <v>86</v>
      </c>
    </row>
    <row r="167" spans="1:51" s="13" customFormat="1" ht="12">
      <c r="A167" s="13"/>
      <c r="B167" s="204"/>
      <c r="C167" s="13"/>
      <c r="D167" s="200" t="s">
        <v>148</v>
      </c>
      <c r="E167" s="205" t="s">
        <v>1</v>
      </c>
      <c r="F167" s="206" t="s">
        <v>813</v>
      </c>
      <c r="G167" s="13"/>
      <c r="H167" s="205" t="s">
        <v>1</v>
      </c>
      <c r="I167" s="207"/>
      <c r="J167" s="13"/>
      <c r="K167" s="13"/>
      <c r="L167" s="204"/>
      <c r="M167" s="208"/>
      <c r="N167" s="209"/>
      <c r="O167" s="209"/>
      <c r="P167" s="209"/>
      <c r="Q167" s="209"/>
      <c r="R167" s="209"/>
      <c r="S167" s="209"/>
      <c r="T167" s="21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05" t="s">
        <v>148</v>
      </c>
      <c r="AU167" s="205" t="s">
        <v>86</v>
      </c>
      <c r="AV167" s="13" t="s">
        <v>86</v>
      </c>
      <c r="AW167" s="13" t="s">
        <v>32</v>
      </c>
      <c r="AX167" s="13" t="s">
        <v>78</v>
      </c>
      <c r="AY167" s="205" t="s">
        <v>136</v>
      </c>
    </row>
    <row r="168" spans="1:51" s="14" customFormat="1" ht="12">
      <c r="A168" s="14"/>
      <c r="B168" s="211"/>
      <c r="C168" s="14"/>
      <c r="D168" s="200" t="s">
        <v>148</v>
      </c>
      <c r="E168" s="212" t="s">
        <v>1</v>
      </c>
      <c r="F168" s="213" t="s">
        <v>811</v>
      </c>
      <c r="G168" s="14"/>
      <c r="H168" s="214">
        <v>9.65</v>
      </c>
      <c r="I168" s="215"/>
      <c r="J168" s="14"/>
      <c r="K168" s="14"/>
      <c r="L168" s="211"/>
      <c r="M168" s="216"/>
      <c r="N168" s="217"/>
      <c r="O168" s="217"/>
      <c r="P168" s="217"/>
      <c r="Q168" s="217"/>
      <c r="R168" s="217"/>
      <c r="S168" s="217"/>
      <c r="T168" s="21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12" t="s">
        <v>148</v>
      </c>
      <c r="AU168" s="212" t="s">
        <v>86</v>
      </c>
      <c r="AV168" s="14" t="s">
        <v>88</v>
      </c>
      <c r="AW168" s="14" t="s">
        <v>32</v>
      </c>
      <c r="AX168" s="14" t="s">
        <v>78</v>
      </c>
      <c r="AY168" s="212" t="s">
        <v>136</v>
      </c>
    </row>
    <row r="169" spans="1:51" s="15" customFormat="1" ht="12">
      <c r="A169" s="15"/>
      <c r="B169" s="219"/>
      <c r="C169" s="15"/>
      <c r="D169" s="200" t="s">
        <v>148</v>
      </c>
      <c r="E169" s="220" t="s">
        <v>1</v>
      </c>
      <c r="F169" s="221" t="s">
        <v>151</v>
      </c>
      <c r="G169" s="15"/>
      <c r="H169" s="222">
        <v>9.65</v>
      </c>
      <c r="I169" s="223"/>
      <c r="J169" s="15"/>
      <c r="K169" s="15"/>
      <c r="L169" s="219"/>
      <c r="M169" s="224"/>
      <c r="N169" s="225"/>
      <c r="O169" s="225"/>
      <c r="P169" s="225"/>
      <c r="Q169" s="225"/>
      <c r="R169" s="225"/>
      <c r="S169" s="225"/>
      <c r="T169" s="22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20" t="s">
        <v>148</v>
      </c>
      <c r="AU169" s="220" t="s">
        <v>86</v>
      </c>
      <c r="AV169" s="15" t="s">
        <v>144</v>
      </c>
      <c r="AW169" s="15" t="s">
        <v>32</v>
      </c>
      <c r="AX169" s="15" t="s">
        <v>86</v>
      </c>
      <c r="AY169" s="220" t="s">
        <v>136</v>
      </c>
    </row>
    <row r="170" spans="1:65" s="2" customFormat="1" ht="16.5" customHeight="1">
      <c r="A170" s="37"/>
      <c r="B170" s="187"/>
      <c r="C170" s="227" t="s">
        <v>202</v>
      </c>
      <c r="D170" s="227" t="s">
        <v>259</v>
      </c>
      <c r="E170" s="228" t="s">
        <v>593</v>
      </c>
      <c r="F170" s="229" t="s">
        <v>594</v>
      </c>
      <c r="G170" s="230" t="s">
        <v>595</v>
      </c>
      <c r="H170" s="231">
        <v>0.34</v>
      </c>
      <c r="I170" s="232"/>
      <c r="J170" s="231">
        <f>ROUND(I170*H170,2)</f>
        <v>0</v>
      </c>
      <c r="K170" s="229" t="s">
        <v>143</v>
      </c>
      <c r="L170" s="233"/>
      <c r="M170" s="234" t="s">
        <v>1</v>
      </c>
      <c r="N170" s="235" t="s">
        <v>43</v>
      </c>
      <c r="O170" s="76"/>
      <c r="P170" s="196">
        <f>O170*H170</f>
        <v>0</v>
      </c>
      <c r="Q170" s="196">
        <v>0.001</v>
      </c>
      <c r="R170" s="196">
        <f>Q170*H170</f>
        <v>0.00034</v>
      </c>
      <c r="S170" s="196">
        <v>0</v>
      </c>
      <c r="T170" s="19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8" t="s">
        <v>195</v>
      </c>
      <c r="AT170" s="198" t="s">
        <v>259</v>
      </c>
      <c r="AU170" s="198" t="s">
        <v>86</v>
      </c>
      <c r="AY170" s="18" t="s">
        <v>136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86</v>
      </c>
      <c r="BK170" s="199">
        <f>ROUND(I170*H170,2)</f>
        <v>0</v>
      </c>
      <c r="BL170" s="18" t="s">
        <v>144</v>
      </c>
      <c r="BM170" s="198" t="s">
        <v>814</v>
      </c>
    </row>
    <row r="171" spans="1:47" s="2" customFormat="1" ht="12">
      <c r="A171" s="37"/>
      <c r="B171" s="38"/>
      <c r="C171" s="37"/>
      <c r="D171" s="200" t="s">
        <v>146</v>
      </c>
      <c r="E171" s="37"/>
      <c r="F171" s="201" t="s">
        <v>594</v>
      </c>
      <c r="G171" s="37"/>
      <c r="H171" s="37"/>
      <c r="I171" s="123"/>
      <c r="J171" s="37"/>
      <c r="K171" s="37"/>
      <c r="L171" s="38"/>
      <c r="M171" s="202"/>
      <c r="N171" s="203"/>
      <c r="O171" s="76"/>
      <c r="P171" s="76"/>
      <c r="Q171" s="76"/>
      <c r="R171" s="76"/>
      <c r="S171" s="76"/>
      <c r="T171" s="7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8" t="s">
        <v>146</v>
      </c>
      <c r="AU171" s="18" t="s">
        <v>86</v>
      </c>
    </row>
    <row r="172" spans="1:51" s="13" customFormat="1" ht="12">
      <c r="A172" s="13"/>
      <c r="B172" s="204"/>
      <c r="C172" s="13"/>
      <c r="D172" s="200" t="s">
        <v>148</v>
      </c>
      <c r="E172" s="205" t="s">
        <v>1</v>
      </c>
      <c r="F172" s="206" t="s">
        <v>815</v>
      </c>
      <c r="G172" s="13"/>
      <c r="H172" s="205" t="s">
        <v>1</v>
      </c>
      <c r="I172" s="207"/>
      <c r="J172" s="13"/>
      <c r="K172" s="13"/>
      <c r="L172" s="204"/>
      <c r="M172" s="208"/>
      <c r="N172" s="209"/>
      <c r="O172" s="209"/>
      <c r="P172" s="209"/>
      <c r="Q172" s="209"/>
      <c r="R172" s="209"/>
      <c r="S172" s="209"/>
      <c r="T172" s="21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5" t="s">
        <v>148</v>
      </c>
      <c r="AU172" s="205" t="s">
        <v>86</v>
      </c>
      <c r="AV172" s="13" t="s">
        <v>86</v>
      </c>
      <c r="AW172" s="13" t="s">
        <v>32</v>
      </c>
      <c r="AX172" s="13" t="s">
        <v>78</v>
      </c>
      <c r="AY172" s="205" t="s">
        <v>136</v>
      </c>
    </row>
    <row r="173" spans="1:51" s="14" customFormat="1" ht="12">
      <c r="A173" s="14"/>
      <c r="B173" s="211"/>
      <c r="C173" s="14"/>
      <c r="D173" s="200" t="s">
        <v>148</v>
      </c>
      <c r="E173" s="212" t="s">
        <v>1</v>
      </c>
      <c r="F173" s="213" t="s">
        <v>816</v>
      </c>
      <c r="G173" s="14"/>
      <c r="H173" s="214">
        <v>0.34</v>
      </c>
      <c r="I173" s="215"/>
      <c r="J173" s="14"/>
      <c r="K173" s="14"/>
      <c r="L173" s="211"/>
      <c r="M173" s="216"/>
      <c r="N173" s="217"/>
      <c r="O173" s="217"/>
      <c r="P173" s="217"/>
      <c r="Q173" s="217"/>
      <c r="R173" s="217"/>
      <c r="S173" s="217"/>
      <c r="T173" s="21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12" t="s">
        <v>148</v>
      </c>
      <c r="AU173" s="212" t="s">
        <v>86</v>
      </c>
      <c r="AV173" s="14" t="s">
        <v>88</v>
      </c>
      <c r="AW173" s="14" t="s">
        <v>32</v>
      </c>
      <c r="AX173" s="14" t="s">
        <v>78</v>
      </c>
      <c r="AY173" s="212" t="s">
        <v>136</v>
      </c>
    </row>
    <row r="174" spans="1:51" s="15" customFormat="1" ht="12">
      <c r="A174" s="15"/>
      <c r="B174" s="219"/>
      <c r="C174" s="15"/>
      <c r="D174" s="200" t="s">
        <v>148</v>
      </c>
      <c r="E174" s="220" t="s">
        <v>1</v>
      </c>
      <c r="F174" s="221" t="s">
        <v>151</v>
      </c>
      <c r="G174" s="15"/>
      <c r="H174" s="222">
        <v>0.34</v>
      </c>
      <c r="I174" s="223"/>
      <c r="J174" s="15"/>
      <c r="K174" s="15"/>
      <c r="L174" s="219"/>
      <c r="M174" s="224"/>
      <c r="N174" s="225"/>
      <c r="O174" s="225"/>
      <c r="P174" s="225"/>
      <c r="Q174" s="225"/>
      <c r="R174" s="225"/>
      <c r="S174" s="225"/>
      <c r="T174" s="22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20" t="s">
        <v>148</v>
      </c>
      <c r="AU174" s="220" t="s">
        <v>86</v>
      </c>
      <c r="AV174" s="15" t="s">
        <v>144</v>
      </c>
      <c r="AW174" s="15" t="s">
        <v>32</v>
      </c>
      <c r="AX174" s="15" t="s">
        <v>86</v>
      </c>
      <c r="AY174" s="220" t="s">
        <v>136</v>
      </c>
    </row>
    <row r="175" spans="1:63" s="12" customFormat="1" ht="22.8" customHeight="1">
      <c r="A175" s="12"/>
      <c r="B175" s="174"/>
      <c r="C175" s="12"/>
      <c r="D175" s="175" t="s">
        <v>77</v>
      </c>
      <c r="E175" s="185" t="s">
        <v>88</v>
      </c>
      <c r="F175" s="185" t="s">
        <v>249</v>
      </c>
      <c r="G175" s="12"/>
      <c r="H175" s="12"/>
      <c r="I175" s="177"/>
      <c r="J175" s="186">
        <f>BK175</f>
        <v>0</v>
      </c>
      <c r="K175" s="12"/>
      <c r="L175" s="174"/>
      <c r="M175" s="179"/>
      <c r="N175" s="180"/>
      <c r="O175" s="180"/>
      <c r="P175" s="181">
        <f>SUM(P176:P202)</f>
        <v>0</v>
      </c>
      <c r="Q175" s="180"/>
      <c r="R175" s="181">
        <f>SUM(R176:R202)</f>
        <v>62.43965962440001</v>
      </c>
      <c r="S175" s="180"/>
      <c r="T175" s="182">
        <f>SUM(T176:T202)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75" t="s">
        <v>86</v>
      </c>
      <c r="AT175" s="183" t="s">
        <v>77</v>
      </c>
      <c r="AU175" s="183" t="s">
        <v>86</v>
      </c>
      <c r="AY175" s="175" t="s">
        <v>136</v>
      </c>
      <c r="BK175" s="184">
        <f>SUM(BK176:BK202)</f>
        <v>0</v>
      </c>
    </row>
    <row r="176" spans="1:65" s="2" customFormat="1" ht="33" customHeight="1">
      <c r="A176" s="37"/>
      <c r="B176" s="187"/>
      <c r="C176" s="188" t="s">
        <v>208</v>
      </c>
      <c r="D176" s="188" t="s">
        <v>139</v>
      </c>
      <c r="E176" s="189" t="s">
        <v>265</v>
      </c>
      <c r="F176" s="190" t="s">
        <v>266</v>
      </c>
      <c r="G176" s="191" t="s">
        <v>160</v>
      </c>
      <c r="H176" s="192">
        <v>33.4</v>
      </c>
      <c r="I176" s="193"/>
      <c r="J176" s="192">
        <f>ROUND(I176*H176,2)</f>
        <v>0</v>
      </c>
      <c r="K176" s="190" t="s">
        <v>143</v>
      </c>
      <c r="L176" s="38"/>
      <c r="M176" s="194" t="s">
        <v>1</v>
      </c>
      <c r="N176" s="195" t="s">
        <v>43</v>
      </c>
      <c r="O176" s="76"/>
      <c r="P176" s="196">
        <f>O176*H176</f>
        <v>0</v>
      </c>
      <c r="Q176" s="196">
        <v>0.27378</v>
      </c>
      <c r="R176" s="196">
        <f>Q176*H176</f>
        <v>9.144252</v>
      </c>
      <c r="S176" s="196">
        <v>0</v>
      </c>
      <c r="T176" s="19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8" t="s">
        <v>144</v>
      </c>
      <c r="AT176" s="198" t="s">
        <v>139</v>
      </c>
      <c r="AU176" s="198" t="s">
        <v>88</v>
      </c>
      <c r="AY176" s="18" t="s">
        <v>136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86</v>
      </c>
      <c r="BK176" s="199">
        <f>ROUND(I176*H176,2)</f>
        <v>0</v>
      </c>
      <c r="BL176" s="18" t="s">
        <v>144</v>
      </c>
      <c r="BM176" s="198" t="s">
        <v>817</v>
      </c>
    </row>
    <row r="177" spans="1:47" s="2" customFormat="1" ht="12">
      <c r="A177" s="37"/>
      <c r="B177" s="38"/>
      <c r="C177" s="37"/>
      <c r="D177" s="200" t="s">
        <v>146</v>
      </c>
      <c r="E177" s="37"/>
      <c r="F177" s="201" t="s">
        <v>268</v>
      </c>
      <c r="G177" s="37"/>
      <c r="H177" s="37"/>
      <c r="I177" s="123"/>
      <c r="J177" s="37"/>
      <c r="K177" s="37"/>
      <c r="L177" s="38"/>
      <c r="M177" s="202"/>
      <c r="N177" s="203"/>
      <c r="O177" s="76"/>
      <c r="P177" s="76"/>
      <c r="Q177" s="76"/>
      <c r="R177" s="76"/>
      <c r="S177" s="76"/>
      <c r="T177" s="7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8" t="s">
        <v>146</v>
      </c>
      <c r="AU177" s="18" t="s">
        <v>88</v>
      </c>
    </row>
    <row r="178" spans="1:51" s="13" customFormat="1" ht="12">
      <c r="A178" s="13"/>
      <c r="B178" s="204"/>
      <c r="C178" s="13"/>
      <c r="D178" s="200" t="s">
        <v>148</v>
      </c>
      <c r="E178" s="205" t="s">
        <v>1</v>
      </c>
      <c r="F178" s="206" t="s">
        <v>818</v>
      </c>
      <c r="G178" s="13"/>
      <c r="H178" s="205" t="s">
        <v>1</v>
      </c>
      <c r="I178" s="207"/>
      <c r="J178" s="13"/>
      <c r="K178" s="13"/>
      <c r="L178" s="204"/>
      <c r="M178" s="208"/>
      <c r="N178" s="209"/>
      <c r="O178" s="209"/>
      <c r="P178" s="209"/>
      <c r="Q178" s="209"/>
      <c r="R178" s="209"/>
      <c r="S178" s="209"/>
      <c r="T178" s="21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5" t="s">
        <v>148</v>
      </c>
      <c r="AU178" s="205" t="s">
        <v>88</v>
      </c>
      <c r="AV178" s="13" t="s">
        <v>86</v>
      </c>
      <c r="AW178" s="13" t="s">
        <v>32</v>
      </c>
      <c r="AX178" s="13" t="s">
        <v>78</v>
      </c>
      <c r="AY178" s="205" t="s">
        <v>136</v>
      </c>
    </row>
    <row r="179" spans="1:51" s="14" customFormat="1" ht="12">
      <c r="A179" s="14"/>
      <c r="B179" s="211"/>
      <c r="C179" s="14"/>
      <c r="D179" s="200" t="s">
        <v>148</v>
      </c>
      <c r="E179" s="212" t="s">
        <v>1</v>
      </c>
      <c r="F179" s="213" t="s">
        <v>819</v>
      </c>
      <c r="G179" s="14"/>
      <c r="H179" s="214">
        <v>33.4</v>
      </c>
      <c r="I179" s="215"/>
      <c r="J179" s="14"/>
      <c r="K179" s="14"/>
      <c r="L179" s="211"/>
      <c r="M179" s="216"/>
      <c r="N179" s="217"/>
      <c r="O179" s="217"/>
      <c r="P179" s="217"/>
      <c r="Q179" s="217"/>
      <c r="R179" s="217"/>
      <c r="S179" s="217"/>
      <c r="T179" s="21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12" t="s">
        <v>148</v>
      </c>
      <c r="AU179" s="212" t="s">
        <v>88</v>
      </c>
      <c r="AV179" s="14" t="s">
        <v>88</v>
      </c>
      <c r="AW179" s="14" t="s">
        <v>32</v>
      </c>
      <c r="AX179" s="14" t="s">
        <v>78</v>
      </c>
      <c r="AY179" s="212" t="s">
        <v>136</v>
      </c>
    </row>
    <row r="180" spans="1:51" s="15" customFormat="1" ht="12">
      <c r="A180" s="15"/>
      <c r="B180" s="219"/>
      <c r="C180" s="15"/>
      <c r="D180" s="200" t="s">
        <v>148</v>
      </c>
      <c r="E180" s="220" t="s">
        <v>1</v>
      </c>
      <c r="F180" s="221" t="s">
        <v>151</v>
      </c>
      <c r="G180" s="15"/>
      <c r="H180" s="222">
        <v>33.4</v>
      </c>
      <c r="I180" s="223"/>
      <c r="J180" s="15"/>
      <c r="K180" s="15"/>
      <c r="L180" s="219"/>
      <c r="M180" s="224"/>
      <c r="N180" s="225"/>
      <c r="O180" s="225"/>
      <c r="P180" s="225"/>
      <c r="Q180" s="225"/>
      <c r="R180" s="225"/>
      <c r="S180" s="225"/>
      <c r="T180" s="22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20" t="s">
        <v>148</v>
      </c>
      <c r="AU180" s="220" t="s">
        <v>88</v>
      </c>
      <c r="AV180" s="15" t="s">
        <v>144</v>
      </c>
      <c r="AW180" s="15" t="s">
        <v>32</v>
      </c>
      <c r="AX180" s="15" t="s">
        <v>86</v>
      </c>
      <c r="AY180" s="220" t="s">
        <v>136</v>
      </c>
    </row>
    <row r="181" spans="1:65" s="2" customFormat="1" ht="21.75" customHeight="1">
      <c r="A181" s="37"/>
      <c r="B181" s="187"/>
      <c r="C181" s="188" t="s">
        <v>137</v>
      </c>
      <c r="D181" s="188" t="s">
        <v>139</v>
      </c>
      <c r="E181" s="189" t="s">
        <v>251</v>
      </c>
      <c r="F181" s="190" t="s">
        <v>252</v>
      </c>
      <c r="G181" s="191" t="s">
        <v>142</v>
      </c>
      <c r="H181" s="192">
        <v>15.76</v>
      </c>
      <c r="I181" s="193"/>
      <c r="J181" s="192">
        <f>ROUND(I181*H181,2)</f>
        <v>0</v>
      </c>
      <c r="K181" s="190" t="s">
        <v>143</v>
      </c>
      <c r="L181" s="38"/>
      <c r="M181" s="194" t="s">
        <v>1</v>
      </c>
      <c r="N181" s="195" t="s">
        <v>43</v>
      </c>
      <c r="O181" s="76"/>
      <c r="P181" s="196">
        <f>O181*H181</f>
        <v>0</v>
      </c>
      <c r="Q181" s="196">
        <v>0.00016694</v>
      </c>
      <c r="R181" s="196">
        <f>Q181*H181</f>
        <v>0.0026309744</v>
      </c>
      <c r="S181" s="196">
        <v>0</v>
      </c>
      <c r="T181" s="19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8" t="s">
        <v>144</v>
      </c>
      <c r="AT181" s="198" t="s">
        <v>139</v>
      </c>
      <c r="AU181" s="198" t="s">
        <v>88</v>
      </c>
      <c r="AY181" s="18" t="s">
        <v>136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86</v>
      </c>
      <c r="BK181" s="199">
        <f>ROUND(I181*H181,2)</f>
        <v>0</v>
      </c>
      <c r="BL181" s="18" t="s">
        <v>144</v>
      </c>
      <c r="BM181" s="198" t="s">
        <v>820</v>
      </c>
    </row>
    <row r="182" spans="1:47" s="2" customFormat="1" ht="12">
      <c r="A182" s="37"/>
      <c r="B182" s="38"/>
      <c r="C182" s="37"/>
      <c r="D182" s="200" t="s">
        <v>146</v>
      </c>
      <c r="E182" s="37"/>
      <c r="F182" s="201" t="s">
        <v>254</v>
      </c>
      <c r="G182" s="37"/>
      <c r="H182" s="37"/>
      <c r="I182" s="123"/>
      <c r="J182" s="37"/>
      <c r="K182" s="37"/>
      <c r="L182" s="38"/>
      <c r="M182" s="202"/>
      <c r="N182" s="203"/>
      <c r="O182" s="76"/>
      <c r="P182" s="76"/>
      <c r="Q182" s="76"/>
      <c r="R182" s="76"/>
      <c r="S182" s="76"/>
      <c r="T182" s="7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8" t="s">
        <v>146</v>
      </c>
      <c r="AU182" s="18" t="s">
        <v>88</v>
      </c>
    </row>
    <row r="183" spans="1:51" s="13" customFormat="1" ht="12">
      <c r="A183" s="13"/>
      <c r="B183" s="204"/>
      <c r="C183" s="13"/>
      <c r="D183" s="200" t="s">
        <v>148</v>
      </c>
      <c r="E183" s="205" t="s">
        <v>1</v>
      </c>
      <c r="F183" s="206" t="s">
        <v>821</v>
      </c>
      <c r="G183" s="13"/>
      <c r="H183" s="205" t="s">
        <v>1</v>
      </c>
      <c r="I183" s="207"/>
      <c r="J183" s="13"/>
      <c r="K183" s="13"/>
      <c r="L183" s="204"/>
      <c r="M183" s="208"/>
      <c r="N183" s="209"/>
      <c r="O183" s="209"/>
      <c r="P183" s="209"/>
      <c r="Q183" s="209"/>
      <c r="R183" s="209"/>
      <c r="S183" s="209"/>
      <c r="T183" s="21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05" t="s">
        <v>148</v>
      </c>
      <c r="AU183" s="205" t="s">
        <v>88</v>
      </c>
      <c r="AV183" s="13" t="s">
        <v>86</v>
      </c>
      <c r="AW183" s="13" t="s">
        <v>32</v>
      </c>
      <c r="AX183" s="13" t="s">
        <v>78</v>
      </c>
      <c r="AY183" s="205" t="s">
        <v>136</v>
      </c>
    </row>
    <row r="184" spans="1:51" s="14" customFormat="1" ht="12">
      <c r="A184" s="14"/>
      <c r="B184" s="211"/>
      <c r="C184" s="14"/>
      <c r="D184" s="200" t="s">
        <v>148</v>
      </c>
      <c r="E184" s="212" t="s">
        <v>1</v>
      </c>
      <c r="F184" s="213" t="s">
        <v>822</v>
      </c>
      <c r="G184" s="14"/>
      <c r="H184" s="214">
        <v>15.76</v>
      </c>
      <c r="I184" s="215"/>
      <c r="J184" s="14"/>
      <c r="K184" s="14"/>
      <c r="L184" s="211"/>
      <c r="M184" s="216"/>
      <c r="N184" s="217"/>
      <c r="O184" s="217"/>
      <c r="P184" s="217"/>
      <c r="Q184" s="217"/>
      <c r="R184" s="217"/>
      <c r="S184" s="217"/>
      <c r="T184" s="21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12" t="s">
        <v>148</v>
      </c>
      <c r="AU184" s="212" t="s">
        <v>88</v>
      </c>
      <c r="AV184" s="14" t="s">
        <v>88</v>
      </c>
      <c r="AW184" s="14" t="s">
        <v>32</v>
      </c>
      <c r="AX184" s="14" t="s">
        <v>78</v>
      </c>
      <c r="AY184" s="212" t="s">
        <v>136</v>
      </c>
    </row>
    <row r="185" spans="1:51" s="15" customFormat="1" ht="12">
      <c r="A185" s="15"/>
      <c r="B185" s="219"/>
      <c r="C185" s="15"/>
      <c r="D185" s="200" t="s">
        <v>148</v>
      </c>
      <c r="E185" s="220" t="s">
        <v>1</v>
      </c>
      <c r="F185" s="221" t="s">
        <v>151</v>
      </c>
      <c r="G185" s="15"/>
      <c r="H185" s="222">
        <v>15.76</v>
      </c>
      <c r="I185" s="223"/>
      <c r="J185" s="15"/>
      <c r="K185" s="15"/>
      <c r="L185" s="219"/>
      <c r="M185" s="224"/>
      <c r="N185" s="225"/>
      <c r="O185" s="225"/>
      <c r="P185" s="225"/>
      <c r="Q185" s="225"/>
      <c r="R185" s="225"/>
      <c r="S185" s="225"/>
      <c r="T185" s="22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20" t="s">
        <v>148</v>
      </c>
      <c r="AU185" s="220" t="s">
        <v>88</v>
      </c>
      <c r="AV185" s="15" t="s">
        <v>144</v>
      </c>
      <c r="AW185" s="15" t="s">
        <v>32</v>
      </c>
      <c r="AX185" s="15" t="s">
        <v>86</v>
      </c>
      <c r="AY185" s="220" t="s">
        <v>136</v>
      </c>
    </row>
    <row r="186" spans="1:65" s="2" customFormat="1" ht="21.75" customHeight="1">
      <c r="A186" s="37"/>
      <c r="B186" s="187"/>
      <c r="C186" s="227" t="s">
        <v>228</v>
      </c>
      <c r="D186" s="227" t="s">
        <v>259</v>
      </c>
      <c r="E186" s="228" t="s">
        <v>260</v>
      </c>
      <c r="F186" s="229" t="s">
        <v>261</v>
      </c>
      <c r="G186" s="230" t="s">
        <v>142</v>
      </c>
      <c r="H186" s="231">
        <v>96.11</v>
      </c>
      <c r="I186" s="232"/>
      <c r="J186" s="231">
        <f>ROUND(I186*H186,2)</f>
        <v>0</v>
      </c>
      <c r="K186" s="229" t="s">
        <v>143</v>
      </c>
      <c r="L186" s="233"/>
      <c r="M186" s="234" t="s">
        <v>1</v>
      </c>
      <c r="N186" s="235" t="s">
        <v>43</v>
      </c>
      <c r="O186" s="76"/>
      <c r="P186" s="196">
        <f>O186*H186</f>
        <v>0</v>
      </c>
      <c r="Q186" s="196">
        <v>0.0002</v>
      </c>
      <c r="R186" s="196">
        <f>Q186*H186</f>
        <v>0.019222</v>
      </c>
      <c r="S186" s="196">
        <v>0</v>
      </c>
      <c r="T186" s="19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8" t="s">
        <v>195</v>
      </c>
      <c r="AT186" s="198" t="s">
        <v>259</v>
      </c>
      <c r="AU186" s="198" t="s">
        <v>88</v>
      </c>
      <c r="AY186" s="18" t="s">
        <v>136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86</v>
      </c>
      <c r="BK186" s="199">
        <f>ROUND(I186*H186,2)</f>
        <v>0</v>
      </c>
      <c r="BL186" s="18" t="s">
        <v>144</v>
      </c>
      <c r="BM186" s="198" t="s">
        <v>823</v>
      </c>
    </row>
    <row r="187" spans="1:47" s="2" customFormat="1" ht="12">
      <c r="A187" s="37"/>
      <c r="B187" s="38"/>
      <c r="C187" s="37"/>
      <c r="D187" s="200" t="s">
        <v>146</v>
      </c>
      <c r="E187" s="37"/>
      <c r="F187" s="201" t="s">
        <v>261</v>
      </c>
      <c r="G187" s="37"/>
      <c r="H187" s="37"/>
      <c r="I187" s="123"/>
      <c r="J187" s="37"/>
      <c r="K187" s="37"/>
      <c r="L187" s="38"/>
      <c r="M187" s="202"/>
      <c r="N187" s="203"/>
      <c r="O187" s="76"/>
      <c r="P187" s="76"/>
      <c r="Q187" s="76"/>
      <c r="R187" s="76"/>
      <c r="S187" s="76"/>
      <c r="T187" s="7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8" t="s">
        <v>146</v>
      </c>
      <c r="AU187" s="18" t="s">
        <v>88</v>
      </c>
    </row>
    <row r="188" spans="1:51" s="13" customFormat="1" ht="12">
      <c r="A188" s="13"/>
      <c r="B188" s="204"/>
      <c r="C188" s="13"/>
      <c r="D188" s="200" t="s">
        <v>148</v>
      </c>
      <c r="E188" s="205" t="s">
        <v>1</v>
      </c>
      <c r="F188" s="206" t="s">
        <v>821</v>
      </c>
      <c r="G188" s="13"/>
      <c r="H188" s="205" t="s">
        <v>1</v>
      </c>
      <c r="I188" s="207"/>
      <c r="J188" s="13"/>
      <c r="K188" s="13"/>
      <c r="L188" s="204"/>
      <c r="M188" s="208"/>
      <c r="N188" s="209"/>
      <c r="O188" s="209"/>
      <c r="P188" s="209"/>
      <c r="Q188" s="209"/>
      <c r="R188" s="209"/>
      <c r="S188" s="209"/>
      <c r="T188" s="21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05" t="s">
        <v>148</v>
      </c>
      <c r="AU188" s="205" t="s">
        <v>88</v>
      </c>
      <c r="AV188" s="13" t="s">
        <v>86</v>
      </c>
      <c r="AW188" s="13" t="s">
        <v>32</v>
      </c>
      <c r="AX188" s="13" t="s">
        <v>78</v>
      </c>
      <c r="AY188" s="205" t="s">
        <v>136</v>
      </c>
    </row>
    <row r="189" spans="1:51" s="14" customFormat="1" ht="12">
      <c r="A189" s="14"/>
      <c r="B189" s="211"/>
      <c r="C189" s="14"/>
      <c r="D189" s="200" t="s">
        <v>148</v>
      </c>
      <c r="E189" s="212" t="s">
        <v>1</v>
      </c>
      <c r="F189" s="213" t="s">
        <v>822</v>
      </c>
      <c r="G189" s="14"/>
      <c r="H189" s="214">
        <v>15.76</v>
      </c>
      <c r="I189" s="215"/>
      <c r="J189" s="14"/>
      <c r="K189" s="14"/>
      <c r="L189" s="211"/>
      <c r="M189" s="216"/>
      <c r="N189" s="217"/>
      <c r="O189" s="217"/>
      <c r="P189" s="217"/>
      <c r="Q189" s="217"/>
      <c r="R189" s="217"/>
      <c r="S189" s="217"/>
      <c r="T189" s="21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12" t="s">
        <v>148</v>
      </c>
      <c r="AU189" s="212" t="s">
        <v>88</v>
      </c>
      <c r="AV189" s="14" t="s">
        <v>88</v>
      </c>
      <c r="AW189" s="14" t="s">
        <v>32</v>
      </c>
      <c r="AX189" s="14" t="s">
        <v>78</v>
      </c>
      <c r="AY189" s="212" t="s">
        <v>136</v>
      </c>
    </row>
    <row r="190" spans="1:51" s="13" customFormat="1" ht="12">
      <c r="A190" s="13"/>
      <c r="B190" s="204"/>
      <c r="C190" s="13"/>
      <c r="D190" s="200" t="s">
        <v>148</v>
      </c>
      <c r="E190" s="205" t="s">
        <v>1</v>
      </c>
      <c r="F190" s="206" t="s">
        <v>824</v>
      </c>
      <c r="G190" s="13"/>
      <c r="H190" s="205" t="s">
        <v>1</v>
      </c>
      <c r="I190" s="207"/>
      <c r="J190" s="13"/>
      <c r="K190" s="13"/>
      <c r="L190" s="204"/>
      <c r="M190" s="208"/>
      <c r="N190" s="209"/>
      <c r="O190" s="209"/>
      <c r="P190" s="209"/>
      <c r="Q190" s="209"/>
      <c r="R190" s="209"/>
      <c r="S190" s="209"/>
      <c r="T190" s="21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5" t="s">
        <v>148</v>
      </c>
      <c r="AU190" s="205" t="s">
        <v>88</v>
      </c>
      <c r="AV190" s="13" t="s">
        <v>86</v>
      </c>
      <c r="AW190" s="13" t="s">
        <v>32</v>
      </c>
      <c r="AX190" s="13" t="s">
        <v>78</v>
      </c>
      <c r="AY190" s="205" t="s">
        <v>136</v>
      </c>
    </row>
    <row r="191" spans="1:51" s="14" customFormat="1" ht="12">
      <c r="A191" s="14"/>
      <c r="B191" s="211"/>
      <c r="C191" s="14"/>
      <c r="D191" s="200" t="s">
        <v>148</v>
      </c>
      <c r="E191" s="212" t="s">
        <v>1</v>
      </c>
      <c r="F191" s="213" t="s">
        <v>825</v>
      </c>
      <c r="G191" s="14"/>
      <c r="H191" s="214">
        <v>80.35</v>
      </c>
      <c r="I191" s="215"/>
      <c r="J191" s="14"/>
      <c r="K191" s="14"/>
      <c r="L191" s="211"/>
      <c r="M191" s="216"/>
      <c r="N191" s="217"/>
      <c r="O191" s="217"/>
      <c r="P191" s="217"/>
      <c r="Q191" s="217"/>
      <c r="R191" s="217"/>
      <c r="S191" s="217"/>
      <c r="T191" s="21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12" t="s">
        <v>148</v>
      </c>
      <c r="AU191" s="212" t="s">
        <v>88</v>
      </c>
      <c r="AV191" s="14" t="s">
        <v>88</v>
      </c>
      <c r="AW191" s="14" t="s">
        <v>32</v>
      </c>
      <c r="AX191" s="14" t="s">
        <v>78</v>
      </c>
      <c r="AY191" s="212" t="s">
        <v>136</v>
      </c>
    </row>
    <row r="192" spans="1:51" s="15" customFormat="1" ht="12">
      <c r="A192" s="15"/>
      <c r="B192" s="219"/>
      <c r="C192" s="15"/>
      <c r="D192" s="200" t="s">
        <v>148</v>
      </c>
      <c r="E192" s="220" t="s">
        <v>1</v>
      </c>
      <c r="F192" s="221" t="s">
        <v>151</v>
      </c>
      <c r="G192" s="15"/>
      <c r="H192" s="222">
        <v>96.11</v>
      </c>
      <c r="I192" s="223"/>
      <c r="J192" s="15"/>
      <c r="K192" s="15"/>
      <c r="L192" s="219"/>
      <c r="M192" s="224"/>
      <c r="N192" s="225"/>
      <c r="O192" s="225"/>
      <c r="P192" s="225"/>
      <c r="Q192" s="225"/>
      <c r="R192" s="225"/>
      <c r="S192" s="225"/>
      <c r="T192" s="22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20" t="s">
        <v>148</v>
      </c>
      <c r="AU192" s="220" t="s">
        <v>88</v>
      </c>
      <c r="AV192" s="15" t="s">
        <v>144</v>
      </c>
      <c r="AW192" s="15" t="s">
        <v>32</v>
      </c>
      <c r="AX192" s="15" t="s">
        <v>86</v>
      </c>
      <c r="AY192" s="220" t="s">
        <v>136</v>
      </c>
    </row>
    <row r="193" spans="1:65" s="2" customFormat="1" ht="16.5" customHeight="1">
      <c r="A193" s="37"/>
      <c r="B193" s="187"/>
      <c r="C193" s="188" t="s">
        <v>233</v>
      </c>
      <c r="D193" s="188" t="s">
        <v>139</v>
      </c>
      <c r="E193" s="189" t="s">
        <v>826</v>
      </c>
      <c r="F193" s="190" t="s">
        <v>827</v>
      </c>
      <c r="G193" s="191" t="s">
        <v>142</v>
      </c>
      <c r="H193" s="192">
        <v>80.35</v>
      </c>
      <c r="I193" s="193"/>
      <c r="J193" s="192">
        <f>ROUND(I193*H193,2)</f>
        <v>0</v>
      </c>
      <c r="K193" s="190" t="s">
        <v>143</v>
      </c>
      <c r="L193" s="38"/>
      <c r="M193" s="194" t="s">
        <v>1</v>
      </c>
      <c r="N193" s="195" t="s">
        <v>43</v>
      </c>
      <c r="O193" s="76"/>
      <c r="P193" s="196">
        <f>O193*H193</f>
        <v>0</v>
      </c>
      <c r="Q193" s="196">
        <v>9.9E-05</v>
      </c>
      <c r="R193" s="196">
        <f>Q193*H193</f>
        <v>0.007954649999999999</v>
      </c>
      <c r="S193" s="196">
        <v>0</v>
      </c>
      <c r="T193" s="19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8" t="s">
        <v>144</v>
      </c>
      <c r="AT193" s="198" t="s">
        <v>139</v>
      </c>
      <c r="AU193" s="198" t="s">
        <v>88</v>
      </c>
      <c r="AY193" s="18" t="s">
        <v>136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86</v>
      </c>
      <c r="BK193" s="199">
        <f>ROUND(I193*H193,2)</f>
        <v>0</v>
      </c>
      <c r="BL193" s="18" t="s">
        <v>144</v>
      </c>
      <c r="BM193" s="198" t="s">
        <v>828</v>
      </c>
    </row>
    <row r="194" spans="1:47" s="2" customFormat="1" ht="12">
      <c r="A194" s="37"/>
      <c r="B194" s="38"/>
      <c r="C194" s="37"/>
      <c r="D194" s="200" t="s">
        <v>146</v>
      </c>
      <c r="E194" s="37"/>
      <c r="F194" s="201" t="s">
        <v>829</v>
      </c>
      <c r="G194" s="37"/>
      <c r="H194" s="37"/>
      <c r="I194" s="123"/>
      <c r="J194" s="37"/>
      <c r="K194" s="37"/>
      <c r="L194" s="38"/>
      <c r="M194" s="202"/>
      <c r="N194" s="203"/>
      <c r="O194" s="76"/>
      <c r="P194" s="76"/>
      <c r="Q194" s="76"/>
      <c r="R194" s="76"/>
      <c r="S194" s="76"/>
      <c r="T194" s="7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8" t="s">
        <v>146</v>
      </c>
      <c r="AU194" s="18" t="s">
        <v>88</v>
      </c>
    </row>
    <row r="195" spans="1:51" s="13" customFormat="1" ht="12">
      <c r="A195" s="13"/>
      <c r="B195" s="204"/>
      <c r="C195" s="13"/>
      <c r="D195" s="200" t="s">
        <v>148</v>
      </c>
      <c r="E195" s="205" t="s">
        <v>1</v>
      </c>
      <c r="F195" s="206" t="s">
        <v>824</v>
      </c>
      <c r="G195" s="13"/>
      <c r="H195" s="205" t="s">
        <v>1</v>
      </c>
      <c r="I195" s="207"/>
      <c r="J195" s="13"/>
      <c r="K195" s="13"/>
      <c r="L195" s="204"/>
      <c r="M195" s="208"/>
      <c r="N195" s="209"/>
      <c r="O195" s="209"/>
      <c r="P195" s="209"/>
      <c r="Q195" s="209"/>
      <c r="R195" s="209"/>
      <c r="S195" s="209"/>
      <c r="T195" s="21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05" t="s">
        <v>148</v>
      </c>
      <c r="AU195" s="205" t="s">
        <v>88</v>
      </c>
      <c r="AV195" s="13" t="s">
        <v>86</v>
      </c>
      <c r="AW195" s="13" t="s">
        <v>32</v>
      </c>
      <c r="AX195" s="13" t="s">
        <v>78</v>
      </c>
      <c r="AY195" s="205" t="s">
        <v>136</v>
      </c>
    </row>
    <row r="196" spans="1:51" s="14" customFormat="1" ht="12">
      <c r="A196" s="14"/>
      <c r="B196" s="211"/>
      <c r="C196" s="14"/>
      <c r="D196" s="200" t="s">
        <v>148</v>
      </c>
      <c r="E196" s="212" t="s">
        <v>1</v>
      </c>
      <c r="F196" s="213" t="s">
        <v>825</v>
      </c>
      <c r="G196" s="14"/>
      <c r="H196" s="214">
        <v>80.35</v>
      </c>
      <c r="I196" s="215"/>
      <c r="J196" s="14"/>
      <c r="K196" s="14"/>
      <c r="L196" s="211"/>
      <c r="M196" s="216"/>
      <c r="N196" s="217"/>
      <c r="O196" s="217"/>
      <c r="P196" s="217"/>
      <c r="Q196" s="217"/>
      <c r="R196" s="217"/>
      <c r="S196" s="217"/>
      <c r="T196" s="21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12" t="s">
        <v>148</v>
      </c>
      <c r="AU196" s="212" t="s">
        <v>88</v>
      </c>
      <c r="AV196" s="14" t="s">
        <v>88</v>
      </c>
      <c r="AW196" s="14" t="s">
        <v>32</v>
      </c>
      <c r="AX196" s="14" t="s">
        <v>78</v>
      </c>
      <c r="AY196" s="212" t="s">
        <v>136</v>
      </c>
    </row>
    <row r="197" spans="1:51" s="15" customFormat="1" ht="12">
      <c r="A197" s="15"/>
      <c r="B197" s="219"/>
      <c r="C197" s="15"/>
      <c r="D197" s="200" t="s">
        <v>148</v>
      </c>
      <c r="E197" s="220" t="s">
        <v>1</v>
      </c>
      <c r="F197" s="221" t="s">
        <v>151</v>
      </c>
      <c r="G197" s="15"/>
      <c r="H197" s="222">
        <v>80.35</v>
      </c>
      <c r="I197" s="223"/>
      <c r="J197" s="15"/>
      <c r="K197" s="15"/>
      <c r="L197" s="219"/>
      <c r="M197" s="224"/>
      <c r="N197" s="225"/>
      <c r="O197" s="225"/>
      <c r="P197" s="225"/>
      <c r="Q197" s="225"/>
      <c r="R197" s="225"/>
      <c r="S197" s="225"/>
      <c r="T197" s="22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20" t="s">
        <v>148</v>
      </c>
      <c r="AU197" s="220" t="s">
        <v>88</v>
      </c>
      <c r="AV197" s="15" t="s">
        <v>144</v>
      </c>
      <c r="AW197" s="15" t="s">
        <v>32</v>
      </c>
      <c r="AX197" s="15" t="s">
        <v>86</v>
      </c>
      <c r="AY197" s="220" t="s">
        <v>136</v>
      </c>
    </row>
    <row r="198" spans="1:65" s="2" customFormat="1" ht="21.75" customHeight="1">
      <c r="A198" s="37"/>
      <c r="B198" s="187"/>
      <c r="C198" s="188" t="s">
        <v>238</v>
      </c>
      <c r="D198" s="188" t="s">
        <v>139</v>
      </c>
      <c r="E198" s="189" t="s">
        <v>830</v>
      </c>
      <c r="F198" s="190" t="s">
        <v>831</v>
      </c>
      <c r="G198" s="191" t="s">
        <v>166</v>
      </c>
      <c r="H198" s="192">
        <v>24.66</v>
      </c>
      <c r="I198" s="193"/>
      <c r="J198" s="192">
        <f>ROUND(I198*H198,2)</f>
        <v>0</v>
      </c>
      <c r="K198" s="190" t="s">
        <v>1</v>
      </c>
      <c r="L198" s="38"/>
      <c r="M198" s="194" t="s">
        <v>1</v>
      </c>
      <c r="N198" s="195" t="s">
        <v>43</v>
      </c>
      <c r="O198" s="76"/>
      <c r="P198" s="196">
        <f>O198*H198</f>
        <v>0</v>
      </c>
      <c r="Q198" s="196">
        <v>2.16</v>
      </c>
      <c r="R198" s="196">
        <f>Q198*H198</f>
        <v>53.265600000000006</v>
      </c>
      <c r="S198" s="196">
        <v>0</v>
      </c>
      <c r="T198" s="19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8" t="s">
        <v>144</v>
      </c>
      <c r="AT198" s="198" t="s">
        <v>139</v>
      </c>
      <c r="AU198" s="198" t="s">
        <v>88</v>
      </c>
      <c r="AY198" s="18" t="s">
        <v>136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8" t="s">
        <v>86</v>
      </c>
      <c r="BK198" s="199">
        <f>ROUND(I198*H198,2)</f>
        <v>0</v>
      </c>
      <c r="BL198" s="18" t="s">
        <v>144</v>
      </c>
      <c r="BM198" s="198" t="s">
        <v>832</v>
      </c>
    </row>
    <row r="199" spans="1:47" s="2" customFormat="1" ht="12">
      <c r="A199" s="37"/>
      <c r="B199" s="38"/>
      <c r="C199" s="37"/>
      <c r="D199" s="200" t="s">
        <v>146</v>
      </c>
      <c r="E199" s="37"/>
      <c r="F199" s="201" t="s">
        <v>831</v>
      </c>
      <c r="G199" s="37"/>
      <c r="H199" s="37"/>
      <c r="I199" s="123"/>
      <c r="J199" s="37"/>
      <c r="K199" s="37"/>
      <c r="L199" s="38"/>
      <c r="M199" s="202"/>
      <c r="N199" s="203"/>
      <c r="O199" s="76"/>
      <c r="P199" s="76"/>
      <c r="Q199" s="76"/>
      <c r="R199" s="76"/>
      <c r="S199" s="76"/>
      <c r="T199" s="7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8" t="s">
        <v>146</v>
      </c>
      <c r="AU199" s="18" t="s">
        <v>88</v>
      </c>
    </row>
    <row r="200" spans="1:51" s="13" customFormat="1" ht="12">
      <c r="A200" s="13"/>
      <c r="B200" s="204"/>
      <c r="C200" s="13"/>
      <c r="D200" s="200" t="s">
        <v>148</v>
      </c>
      <c r="E200" s="205" t="s">
        <v>1</v>
      </c>
      <c r="F200" s="206" t="s">
        <v>833</v>
      </c>
      <c r="G200" s="13"/>
      <c r="H200" s="205" t="s">
        <v>1</v>
      </c>
      <c r="I200" s="207"/>
      <c r="J200" s="13"/>
      <c r="K200" s="13"/>
      <c r="L200" s="204"/>
      <c r="M200" s="208"/>
      <c r="N200" s="209"/>
      <c r="O200" s="209"/>
      <c r="P200" s="209"/>
      <c r="Q200" s="209"/>
      <c r="R200" s="209"/>
      <c r="S200" s="209"/>
      <c r="T200" s="21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05" t="s">
        <v>148</v>
      </c>
      <c r="AU200" s="205" t="s">
        <v>88</v>
      </c>
      <c r="AV200" s="13" t="s">
        <v>86</v>
      </c>
      <c r="AW200" s="13" t="s">
        <v>32</v>
      </c>
      <c r="AX200" s="13" t="s">
        <v>78</v>
      </c>
      <c r="AY200" s="205" t="s">
        <v>136</v>
      </c>
    </row>
    <row r="201" spans="1:51" s="14" customFormat="1" ht="12">
      <c r="A201" s="14"/>
      <c r="B201" s="211"/>
      <c r="C201" s="14"/>
      <c r="D201" s="200" t="s">
        <v>148</v>
      </c>
      <c r="E201" s="212" t="s">
        <v>1</v>
      </c>
      <c r="F201" s="213" t="s">
        <v>834</v>
      </c>
      <c r="G201" s="14"/>
      <c r="H201" s="214">
        <v>24.66</v>
      </c>
      <c r="I201" s="215"/>
      <c r="J201" s="14"/>
      <c r="K201" s="14"/>
      <c r="L201" s="211"/>
      <c r="M201" s="216"/>
      <c r="N201" s="217"/>
      <c r="O201" s="217"/>
      <c r="P201" s="217"/>
      <c r="Q201" s="217"/>
      <c r="R201" s="217"/>
      <c r="S201" s="217"/>
      <c r="T201" s="21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12" t="s">
        <v>148</v>
      </c>
      <c r="AU201" s="212" t="s">
        <v>88</v>
      </c>
      <c r="AV201" s="14" t="s">
        <v>88</v>
      </c>
      <c r="AW201" s="14" t="s">
        <v>32</v>
      </c>
      <c r="AX201" s="14" t="s">
        <v>78</v>
      </c>
      <c r="AY201" s="212" t="s">
        <v>136</v>
      </c>
    </row>
    <row r="202" spans="1:51" s="15" customFormat="1" ht="12">
      <c r="A202" s="15"/>
      <c r="B202" s="219"/>
      <c r="C202" s="15"/>
      <c r="D202" s="200" t="s">
        <v>148</v>
      </c>
      <c r="E202" s="220" t="s">
        <v>1</v>
      </c>
      <c r="F202" s="221" t="s">
        <v>151</v>
      </c>
      <c r="G202" s="15"/>
      <c r="H202" s="222">
        <v>24.66</v>
      </c>
      <c r="I202" s="223"/>
      <c r="J202" s="15"/>
      <c r="K202" s="15"/>
      <c r="L202" s="219"/>
      <c r="M202" s="224"/>
      <c r="N202" s="225"/>
      <c r="O202" s="225"/>
      <c r="P202" s="225"/>
      <c r="Q202" s="225"/>
      <c r="R202" s="225"/>
      <c r="S202" s="225"/>
      <c r="T202" s="22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20" t="s">
        <v>148</v>
      </c>
      <c r="AU202" s="220" t="s">
        <v>88</v>
      </c>
      <c r="AV202" s="15" t="s">
        <v>144</v>
      </c>
      <c r="AW202" s="15" t="s">
        <v>32</v>
      </c>
      <c r="AX202" s="15" t="s">
        <v>86</v>
      </c>
      <c r="AY202" s="220" t="s">
        <v>136</v>
      </c>
    </row>
    <row r="203" spans="1:63" s="12" customFormat="1" ht="25.9" customHeight="1">
      <c r="A203" s="12"/>
      <c r="B203" s="174"/>
      <c r="C203" s="12"/>
      <c r="D203" s="175" t="s">
        <v>77</v>
      </c>
      <c r="E203" s="176" t="s">
        <v>157</v>
      </c>
      <c r="F203" s="176" t="s">
        <v>835</v>
      </c>
      <c r="G203" s="12"/>
      <c r="H203" s="12"/>
      <c r="I203" s="177"/>
      <c r="J203" s="178">
        <f>BK203</f>
        <v>0</v>
      </c>
      <c r="K203" s="12"/>
      <c r="L203" s="174"/>
      <c r="M203" s="179"/>
      <c r="N203" s="180"/>
      <c r="O203" s="180"/>
      <c r="P203" s="181">
        <f>SUM(P204:P227)</f>
        <v>0</v>
      </c>
      <c r="Q203" s="180"/>
      <c r="R203" s="181">
        <f>SUM(R204:R227)</f>
        <v>85.46963680000002</v>
      </c>
      <c r="S203" s="180"/>
      <c r="T203" s="182">
        <f>SUM(T204:T227)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75" t="s">
        <v>144</v>
      </c>
      <c r="AT203" s="183" t="s">
        <v>77</v>
      </c>
      <c r="AU203" s="183" t="s">
        <v>78</v>
      </c>
      <c r="AY203" s="175" t="s">
        <v>136</v>
      </c>
      <c r="BK203" s="184">
        <f>SUM(BK204:BK227)</f>
        <v>0</v>
      </c>
    </row>
    <row r="204" spans="1:65" s="2" customFormat="1" ht="21.75" customHeight="1">
      <c r="A204" s="37"/>
      <c r="B204" s="187"/>
      <c r="C204" s="188" t="s">
        <v>8</v>
      </c>
      <c r="D204" s="188" t="s">
        <v>139</v>
      </c>
      <c r="E204" s="189" t="s">
        <v>836</v>
      </c>
      <c r="F204" s="190" t="s">
        <v>837</v>
      </c>
      <c r="G204" s="191" t="s">
        <v>166</v>
      </c>
      <c r="H204" s="192">
        <v>36.38</v>
      </c>
      <c r="I204" s="193"/>
      <c r="J204" s="192">
        <f>ROUND(I204*H204,2)</f>
        <v>0</v>
      </c>
      <c r="K204" s="190" t="s">
        <v>1</v>
      </c>
      <c r="L204" s="38"/>
      <c r="M204" s="194" t="s">
        <v>1</v>
      </c>
      <c r="N204" s="195" t="s">
        <v>43</v>
      </c>
      <c r="O204" s="76"/>
      <c r="P204" s="196">
        <f>O204*H204</f>
        <v>0</v>
      </c>
      <c r="Q204" s="196">
        <v>2.29496</v>
      </c>
      <c r="R204" s="196">
        <f>Q204*H204</f>
        <v>83.49064480000001</v>
      </c>
      <c r="S204" s="196">
        <v>0</v>
      </c>
      <c r="T204" s="19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8" t="s">
        <v>144</v>
      </c>
      <c r="AT204" s="198" t="s">
        <v>139</v>
      </c>
      <c r="AU204" s="198" t="s">
        <v>86</v>
      </c>
      <c r="AY204" s="18" t="s">
        <v>136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8" t="s">
        <v>86</v>
      </c>
      <c r="BK204" s="199">
        <f>ROUND(I204*H204,2)</f>
        <v>0</v>
      </c>
      <c r="BL204" s="18" t="s">
        <v>144</v>
      </c>
      <c r="BM204" s="198" t="s">
        <v>838</v>
      </c>
    </row>
    <row r="205" spans="1:47" s="2" customFormat="1" ht="12">
      <c r="A205" s="37"/>
      <c r="B205" s="38"/>
      <c r="C205" s="37"/>
      <c r="D205" s="200" t="s">
        <v>146</v>
      </c>
      <c r="E205" s="37"/>
      <c r="F205" s="201" t="s">
        <v>837</v>
      </c>
      <c r="G205" s="37"/>
      <c r="H205" s="37"/>
      <c r="I205" s="123"/>
      <c r="J205" s="37"/>
      <c r="K205" s="37"/>
      <c r="L205" s="38"/>
      <c r="M205" s="202"/>
      <c r="N205" s="203"/>
      <c r="O205" s="76"/>
      <c r="P205" s="76"/>
      <c r="Q205" s="76"/>
      <c r="R205" s="76"/>
      <c r="S205" s="76"/>
      <c r="T205" s="7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8" t="s">
        <v>146</v>
      </c>
      <c r="AU205" s="18" t="s">
        <v>86</v>
      </c>
    </row>
    <row r="206" spans="1:51" s="13" customFormat="1" ht="12">
      <c r="A206" s="13"/>
      <c r="B206" s="204"/>
      <c r="C206" s="13"/>
      <c r="D206" s="200" t="s">
        <v>148</v>
      </c>
      <c r="E206" s="205" t="s">
        <v>1</v>
      </c>
      <c r="F206" s="206" t="s">
        <v>837</v>
      </c>
      <c r="G206" s="13"/>
      <c r="H206" s="205" t="s">
        <v>1</v>
      </c>
      <c r="I206" s="207"/>
      <c r="J206" s="13"/>
      <c r="K206" s="13"/>
      <c r="L206" s="204"/>
      <c r="M206" s="208"/>
      <c r="N206" s="209"/>
      <c r="O206" s="209"/>
      <c r="P206" s="209"/>
      <c r="Q206" s="209"/>
      <c r="R206" s="209"/>
      <c r="S206" s="209"/>
      <c r="T206" s="21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05" t="s">
        <v>148</v>
      </c>
      <c r="AU206" s="205" t="s">
        <v>86</v>
      </c>
      <c r="AV206" s="13" t="s">
        <v>86</v>
      </c>
      <c r="AW206" s="13" t="s">
        <v>32</v>
      </c>
      <c r="AX206" s="13" t="s">
        <v>78</v>
      </c>
      <c r="AY206" s="205" t="s">
        <v>136</v>
      </c>
    </row>
    <row r="207" spans="1:51" s="14" customFormat="1" ht="12">
      <c r="A207" s="14"/>
      <c r="B207" s="211"/>
      <c r="C207" s="14"/>
      <c r="D207" s="200" t="s">
        <v>148</v>
      </c>
      <c r="E207" s="212" t="s">
        <v>1</v>
      </c>
      <c r="F207" s="213" t="s">
        <v>839</v>
      </c>
      <c r="G207" s="14"/>
      <c r="H207" s="214">
        <v>6.14</v>
      </c>
      <c r="I207" s="215"/>
      <c r="J207" s="14"/>
      <c r="K207" s="14"/>
      <c r="L207" s="211"/>
      <c r="M207" s="216"/>
      <c r="N207" s="217"/>
      <c r="O207" s="217"/>
      <c r="P207" s="217"/>
      <c r="Q207" s="217"/>
      <c r="R207" s="217"/>
      <c r="S207" s="217"/>
      <c r="T207" s="21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12" t="s">
        <v>148</v>
      </c>
      <c r="AU207" s="212" t="s">
        <v>86</v>
      </c>
      <c r="AV207" s="14" t="s">
        <v>88</v>
      </c>
      <c r="AW207" s="14" t="s">
        <v>32</v>
      </c>
      <c r="AX207" s="14" t="s">
        <v>78</v>
      </c>
      <c r="AY207" s="212" t="s">
        <v>136</v>
      </c>
    </row>
    <row r="208" spans="1:51" s="14" customFormat="1" ht="12">
      <c r="A208" s="14"/>
      <c r="B208" s="211"/>
      <c r="C208" s="14"/>
      <c r="D208" s="200" t="s">
        <v>148</v>
      </c>
      <c r="E208" s="212" t="s">
        <v>1</v>
      </c>
      <c r="F208" s="213" t="s">
        <v>840</v>
      </c>
      <c r="G208" s="14"/>
      <c r="H208" s="214">
        <v>30.24</v>
      </c>
      <c r="I208" s="215"/>
      <c r="J208" s="14"/>
      <c r="K208" s="14"/>
      <c r="L208" s="211"/>
      <c r="M208" s="216"/>
      <c r="N208" s="217"/>
      <c r="O208" s="217"/>
      <c r="P208" s="217"/>
      <c r="Q208" s="217"/>
      <c r="R208" s="217"/>
      <c r="S208" s="217"/>
      <c r="T208" s="21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12" t="s">
        <v>148</v>
      </c>
      <c r="AU208" s="212" t="s">
        <v>86</v>
      </c>
      <c r="AV208" s="14" t="s">
        <v>88</v>
      </c>
      <c r="AW208" s="14" t="s">
        <v>32</v>
      </c>
      <c r="AX208" s="14" t="s">
        <v>78</v>
      </c>
      <c r="AY208" s="212" t="s">
        <v>136</v>
      </c>
    </row>
    <row r="209" spans="1:51" s="15" customFormat="1" ht="12">
      <c r="A209" s="15"/>
      <c r="B209" s="219"/>
      <c r="C209" s="15"/>
      <c r="D209" s="200" t="s">
        <v>148</v>
      </c>
      <c r="E209" s="220" t="s">
        <v>1</v>
      </c>
      <c r="F209" s="221" t="s">
        <v>151</v>
      </c>
      <c r="G209" s="15"/>
      <c r="H209" s="222">
        <v>36.379999999999995</v>
      </c>
      <c r="I209" s="223"/>
      <c r="J209" s="15"/>
      <c r="K209" s="15"/>
      <c r="L209" s="219"/>
      <c r="M209" s="224"/>
      <c r="N209" s="225"/>
      <c r="O209" s="225"/>
      <c r="P209" s="225"/>
      <c r="Q209" s="225"/>
      <c r="R209" s="225"/>
      <c r="S209" s="225"/>
      <c r="T209" s="22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20" t="s">
        <v>148</v>
      </c>
      <c r="AU209" s="220" t="s">
        <v>86</v>
      </c>
      <c r="AV209" s="15" t="s">
        <v>144</v>
      </c>
      <c r="AW209" s="15" t="s">
        <v>32</v>
      </c>
      <c r="AX209" s="15" t="s">
        <v>86</v>
      </c>
      <c r="AY209" s="220" t="s">
        <v>136</v>
      </c>
    </row>
    <row r="210" spans="1:65" s="2" customFormat="1" ht="21.75" customHeight="1">
      <c r="A210" s="37"/>
      <c r="B210" s="187"/>
      <c r="C210" s="227" t="s">
        <v>250</v>
      </c>
      <c r="D210" s="227" t="s">
        <v>259</v>
      </c>
      <c r="E210" s="228" t="s">
        <v>841</v>
      </c>
      <c r="F210" s="229" t="s">
        <v>842</v>
      </c>
      <c r="G210" s="230" t="s">
        <v>142</v>
      </c>
      <c r="H210" s="231">
        <v>170.64</v>
      </c>
      <c r="I210" s="232"/>
      <c r="J210" s="231">
        <f>ROUND(I210*H210,2)</f>
        <v>0</v>
      </c>
      <c r="K210" s="229" t="s">
        <v>1</v>
      </c>
      <c r="L210" s="233"/>
      <c r="M210" s="234" t="s">
        <v>1</v>
      </c>
      <c r="N210" s="235" t="s">
        <v>43</v>
      </c>
      <c r="O210" s="76"/>
      <c r="P210" s="196">
        <f>O210*H210</f>
        <v>0</v>
      </c>
      <c r="Q210" s="196">
        <v>0.0068</v>
      </c>
      <c r="R210" s="196">
        <f>Q210*H210</f>
        <v>1.1603519999999998</v>
      </c>
      <c r="S210" s="196">
        <v>0</v>
      </c>
      <c r="T210" s="19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98" t="s">
        <v>195</v>
      </c>
      <c r="AT210" s="198" t="s">
        <v>259</v>
      </c>
      <c r="AU210" s="198" t="s">
        <v>86</v>
      </c>
      <c r="AY210" s="18" t="s">
        <v>136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86</v>
      </c>
      <c r="BK210" s="199">
        <f>ROUND(I210*H210,2)</f>
        <v>0</v>
      </c>
      <c r="BL210" s="18" t="s">
        <v>144</v>
      </c>
      <c r="BM210" s="198" t="s">
        <v>843</v>
      </c>
    </row>
    <row r="211" spans="1:47" s="2" customFormat="1" ht="12">
      <c r="A211" s="37"/>
      <c r="B211" s="38"/>
      <c r="C211" s="37"/>
      <c r="D211" s="200" t="s">
        <v>146</v>
      </c>
      <c r="E211" s="37"/>
      <c r="F211" s="201" t="s">
        <v>842</v>
      </c>
      <c r="G211" s="37"/>
      <c r="H211" s="37"/>
      <c r="I211" s="123"/>
      <c r="J211" s="37"/>
      <c r="K211" s="37"/>
      <c r="L211" s="38"/>
      <c r="M211" s="202"/>
      <c r="N211" s="203"/>
      <c r="O211" s="76"/>
      <c r="P211" s="76"/>
      <c r="Q211" s="76"/>
      <c r="R211" s="76"/>
      <c r="S211" s="76"/>
      <c r="T211" s="7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8" t="s">
        <v>146</v>
      </c>
      <c r="AU211" s="18" t="s">
        <v>86</v>
      </c>
    </row>
    <row r="212" spans="1:51" s="13" customFormat="1" ht="12">
      <c r="A212" s="13"/>
      <c r="B212" s="204"/>
      <c r="C212" s="13"/>
      <c r="D212" s="200" t="s">
        <v>148</v>
      </c>
      <c r="E212" s="205" t="s">
        <v>1</v>
      </c>
      <c r="F212" s="206" t="s">
        <v>842</v>
      </c>
      <c r="G212" s="13"/>
      <c r="H212" s="205" t="s">
        <v>1</v>
      </c>
      <c r="I212" s="207"/>
      <c r="J212" s="13"/>
      <c r="K212" s="13"/>
      <c r="L212" s="204"/>
      <c r="M212" s="208"/>
      <c r="N212" s="209"/>
      <c r="O212" s="209"/>
      <c r="P212" s="209"/>
      <c r="Q212" s="209"/>
      <c r="R212" s="209"/>
      <c r="S212" s="209"/>
      <c r="T212" s="21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05" t="s">
        <v>148</v>
      </c>
      <c r="AU212" s="205" t="s">
        <v>86</v>
      </c>
      <c r="AV212" s="13" t="s">
        <v>86</v>
      </c>
      <c r="AW212" s="13" t="s">
        <v>32</v>
      </c>
      <c r="AX212" s="13" t="s">
        <v>78</v>
      </c>
      <c r="AY212" s="205" t="s">
        <v>136</v>
      </c>
    </row>
    <row r="213" spans="1:51" s="14" customFormat="1" ht="12">
      <c r="A213" s="14"/>
      <c r="B213" s="211"/>
      <c r="C213" s="14"/>
      <c r="D213" s="200" t="s">
        <v>148</v>
      </c>
      <c r="E213" s="212" t="s">
        <v>1</v>
      </c>
      <c r="F213" s="213" t="s">
        <v>844</v>
      </c>
      <c r="G213" s="14"/>
      <c r="H213" s="214">
        <v>27.84</v>
      </c>
      <c r="I213" s="215"/>
      <c r="J213" s="14"/>
      <c r="K213" s="14"/>
      <c r="L213" s="211"/>
      <c r="M213" s="216"/>
      <c r="N213" s="217"/>
      <c r="O213" s="217"/>
      <c r="P213" s="217"/>
      <c r="Q213" s="217"/>
      <c r="R213" s="217"/>
      <c r="S213" s="217"/>
      <c r="T213" s="21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12" t="s">
        <v>148</v>
      </c>
      <c r="AU213" s="212" t="s">
        <v>86</v>
      </c>
      <c r="AV213" s="14" t="s">
        <v>88</v>
      </c>
      <c r="AW213" s="14" t="s">
        <v>32</v>
      </c>
      <c r="AX213" s="14" t="s">
        <v>78</v>
      </c>
      <c r="AY213" s="212" t="s">
        <v>136</v>
      </c>
    </row>
    <row r="214" spans="1:51" s="14" customFormat="1" ht="12">
      <c r="A214" s="14"/>
      <c r="B214" s="211"/>
      <c r="C214" s="14"/>
      <c r="D214" s="200" t="s">
        <v>148</v>
      </c>
      <c r="E214" s="212" t="s">
        <v>1</v>
      </c>
      <c r="F214" s="213" t="s">
        <v>845</v>
      </c>
      <c r="G214" s="14"/>
      <c r="H214" s="214">
        <v>142.8</v>
      </c>
      <c r="I214" s="215"/>
      <c r="J214" s="14"/>
      <c r="K214" s="14"/>
      <c r="L214" s="211"/>
      <c r="M214" s="216"/>
      <c r="N214" s="217"/>
      <c r="O214" s="217"/>
      <c r="P214" s="217"/>
      <c r="Q214" s="217"/>
      <c r="R214" s="217"/>
      <c r="S214" s="217"/>
      <c r="T214" s="21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12" t="s">
        <v>148</v>
      </c>
      <c r="AU214" s="212" t="s">
        <v>86</v>
      </c>
      <c r="AV214" s="14" t="s">
        <v>88</v>
      </c>
      <c r="AW214" s="14" t="s">
        <v>32</v>
      </c>
      <c r="AX214" s="14" t="s">
        <v>78</v>
      </c>
      <c r="AY214" s="212" t="s">
        <v>136</v>
      </c>
    </row>
    <row r="215" spans="1:51" s="15" customFormat="1" ht="12">
      <c r="A215" s="15"/>
      <c r="B215" s="219"/>
      <c r="C215" s="15"/>
      <c r="D215" s="200" t="s">
        <v>148</v>
      </c>
      <c r="E215" s="220" t="s">
        <v>1</v>
      </c>
      <c r="F215" s="221" t="s">
        <v>151</v>
      </c>
      <c r="G215" s="15"/>
      <c r="H215" s="222">
        <v>170.64000000000001</v>
      </c>
      <c r="I215" s="223"/>
      <c r="J215" s="15"/>
      <c r="K215" s="15"/>
      <c r="L215" s="219"/>
      <c r="M215" s="224"/>
      <c r="N215" s="225"/>
      <c r="O215" s="225"/>
      <c r="P215" s="225"/>
      <c r="Q215" s="225"/>
      <c r="R215" s="225"/>
      <c r="S215" s="225"/>
      <c r="T215" s="22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20" t="s">
        <v>148</v>
      </c>
      <c r="AU215" s="220" t="s">
        <v>86</v>
      </c>
      <c r="AV215" s="15" t="s">
        <v>144</v>
      </c>
      <c r="AW215" s="15" t="s">
        <v>32</v>
      </c>
      <c r="AX215" s="15" t="s">
        <v>86</v>
      </c>
      <c r="AY215" s="220" t="s">
        <v>136</v>
      </c>
    </row>
    <row r="216" spans="1:65" s="2" customFormat="1" ht="16.5" customHeight="1">
      <c r="A216" s="37"/>
      <c r="B216" s="187"/>
      <c r="C216" s="188" t="s">
        <v>258</v>
      </c>
      <c r="D216" s="188" t="s">
        <v>139</v>
      </c>
      <c r="E216" s="189" t="s">
        <v>846</v>
      </c>
      <c r="F216" s="190" t="s">
        <v>847</v>
      </c>
      <c r="G216" s="191" t="s">
        <v>142</v>
      </c>
      <c r="H216" s="192">
        <v>151.6</v>
      </c>
      <c r="I216" s="193"/>
      <c r="J216" s="192">
        <f>ROUND(I216*H216,2)</f>
        <v>0</v>
      </c>
      <c r="K216" s="190" t="s">
        <v>1</v>
      </c>
      <c r="L216" s="38"/>
      <c r="M216" s="194" t="s">
        <v>1</v>
      </c>
      <c r="N216" s="195" t="s">
        <v>43</v>
      </c>
      <c r="O216" s="76"/>
      <c r="P216" s="196">
        <f>O216*H216</f>
        <v>0</v>
      </c>
      <c r="Q216" s="196">
        <v>0</v>
      </c>
      <c r="R216" s="196">
        <f>Q216*H216</f>
        <v>0</v>
      </c>
      <c r="S216" s="196">
        <v>0</v>
      </c>
      <c r="T216" s="19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8" t="s">
        <v>144</v>
      </c>
      <c r="AT216" s="198" t="s">
        <v>139</v>
      </c>
      <c r="AU216" s="198" t="s">
        <v>86</v>
      </c>
      <c r="AY216" s="18" t="s">
        <v>136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8" t="s">
        <v>86</v>
      </c>
      <c r="BK216" s="199">
        <f>ROUND(I216*H216,2)</f>
        <v>0</v>
      </c>
      <c r="BL216" s="18" t="s">
        <v>144</v>
      </c>
      <c r="BM216" s="198" t="s">
        <v>848</v>
      </c>
    </row>
    <row r="217" spans="1:47" s="2" customFormat="1" ht="12">
      <c r="A217" s="37"/>
      <c r="B217" s="38"/>
      <c r="C217" s="37"/>
      <c r="D217" s="200" t="s">
        <v>146</v>
      </c>
      <c r="E217" s="37"/>
      <c r="F217" s="201" t="s">
        <v>847</v>
      </c>
      <c r="G217" s="37"/>
      <c r="H217" s="37"/>
      <c r="I217" s="123"/>
      <c r="J217" s="37"/>
      <c r="K217" s="37"/>
      <c r="L217" s="38"/>
      <c r="M217" s="202"/>
      <c r="N217" s="203"/>
      <c r="O217" s="76"/>
      <c r="P217" s="76"/>
      <c r="Q217" s="76"/>
      <c r="R217" s="76"/>
      <c r="S217" s="76"/>
      <c r="T217" s="7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8" t="s">
        <v>146</v>
      </c>
      <c r="AU217" s="18" t="s">
        <v>86</v>
      </c>
    </row>
    <row r="218" spans="1:51" s="13" customFormat="1" ht="12">
      <c r="A218" s="13"/>
      <c r="B218" s="204"/>
      <c r="C218" s="13"/>
      <c r="D218" s="200" t="s">
        <v>148</v>
      </c>
      <c r="E218" s="205" t="s">
        <v>1</v>
      </c>
      <c r="F218" s="206" t="s">
        <v>849</v>
      </c>
      <c r="G218" s="13"/>
      <c r="H218" s="205" t="s">
        <v>1</v>
      </c>
      <c r="I218" s="207"/>
      <c r="J218" s="13"/>
      <c r="K218" s="13"/>
      <c r="L218" s="204"/>
      <c r="M218" s="208"/>
      <c r="N218" s="209"/>
      <c r="O218" s="209"/>
      <c r="P218" s="209"/>
      <c r="Q218" s="209"/>
      <c r="R218" s="209"/>
      <c r="S218" s="209"/>
      <c r="T218" s="21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05" t="s">
        <v>148</v>
      </c>
      <c r="AU218" s="205" t="s">
        <v>86</v>
      </c>
      <c r="AV218" s="13" t="s">
        <v>86</v>
      </c>
      <c r="AW218" s="13" t="s">
        <v>32</v>
      </c>
      <c r="AX218" s="13" t="s">
        <v>78</v>
      </c>
      <c r="AY218" s="205" t="s">
        <v>136</v>
      </c>
    </row>
    <row r="219" spans="1:51" s="14" customFormat="1" ht="12">
      <c r="A219" s="14"/>
      <c r="B219" s="211"/>
      <c r="C219" s="14"/>
      <c r="D219" s="200" t="s">
        <v>148</v>
      </c>
      <c r="E219" s="212" t="s">
        <v>1</v>
      </c>
      <c r="F219" s="213" t="s">
        <v>850</v>
      </c>
      <c r="G219" s="14"/>
      <c r="H219" s="214">
        <v>42</v>
      </c>
      <c r="I219" s="215"/>
      <c r="J219" s="14"/>
      <c r="K219" s="14"/>
      <c r="L219" s="211"/>
      <c r="M219" s="216"/>
      <c r="N219" s="217"/>
      <c r="O219" s="217"/>
      <c r="P219" s="217"/>
      <c r="Q219" s="217"/>
      <c r="R219" s="217"/>
      <c r="S219" s="217"/>
      <c r="T219" s="218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12" t="s">
        <v>148</v>
      </c>
      <c r="AU219" s="212" t="s">
        <v>86</v>
      </c>
      <c r="AV219" s="14" t="s">
        <v>88</v>
      </c>
      <c r="AW219" s="14" t="s">
        <v>32</v>
      </c>
      <c r="AX219" s="14" t="s">
        <v>78</v>
      </c>
      <c r="AY219" s="212" t="s">
        <v>136</v>
      </c>
    </row>
    <row r="220" spans="1:51" s="14" customFormat="1" ht="12">
      <c r="A220" s="14"/>
      <c r="B220" s="211"/>
      <c r="C220" s="14"/>
      <c r="D220" s="200" t="s">
        <v>148</v>
      </c>
      <c r="E220" s="212" t="s">
        <v>1</v>
      </c>
      <c r="F220" s="213" t="s">
        <v>851</v>
      </c>
      <c r="G220" s="14"/>
      <c r="H220" s="214">
        <v>109.6</v>
      </c>
      <c r="I220" s="215"/>
      <c r="J220" s="14"/>
      <c r="K220" s="14"/>
      <c r="L220" s="211"/>
      <c r="M220" s="216"/>
      <c r="N220" s="217"/>
      <c r="O220" s="217"/>
      <c r="P220" s="217"/>
      <c r="Q220" s="217"/>
      <c r="R220" s="217"/>
      <c r="S220" s="217"/>
      <c r="T220" s="21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12" t="s">
        <v>148</v>
      </c>
      <c r="AU220" s="212" t="s">
        <v>86</v>
      </c>
      <c r="AV220" s="14" t="s">
        <v>88</v>
      </c>
      <c r="AW220" s="14" t="s">
        <v>32</v>
      </c>
      <c r="AX220" s="14" t="s">
        <v>78</v>
      </c>
      <c r="AY220" s="212" t="s">
        <v>136</v>
      </c>
    </row>
    <row r="221" spans="1:51" s="15" customFormat="1" ht="12">
      <c r="A221" s="15"/>
      <c r="B221" s="219"/>
      <c r="C221" s="15"/>
      <c r="D221" s="200" t="s">
        <v>148</v>
      </c>
      <c r="E221" s="220" t="s">
        <v>1</v>
      </c>
      <c r="F221" s="221" t="s">
        <v>151</v>
      </c>
      <c r="G221" s="15"/>
      <c r="H221" s="222">
        <v>151.6</v>
      </c>
      <c r="I221" s="223"/>
      <c r="J221" s="15"/>
      <c r="K221" s="15"/>
      <c r="L221" s="219"/>
      <c r="M221" s="224"/>
      <c r="N221" s="225"/>
      <c r="O221" s="225"/>
      <c r="P221" s="225"/>
      <c r="Q221" s="225"/>
      <c r="R221" s="225"/>
      <c r="S221" s="225"/>
      <c r="T221" s="22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20" t="s">
        <v>148</v>
      </c>
      <c r="AU221" s="220" t="s">
        <v>86</v>
      </c>
      <c r="AV221" s="15" t="s">
        <v>144</v>
      </c>
      <c r="AW221" s="15" t="s">
        <v>32</v>
      </c>
      <c r="AX221" s="15" t="s">
        <v>86</v>
      </c>
      <c r="AY221" s="220" t="s">
        <v>136</v>
      </c>
    </row>
    <row r="222" spans="1:65" s="2" customFormat="1" ht="21.75" customHeight="1">
      <c r="A222" s="37"/>
      <c r="B222" s="187"/>
      <c r="C222" s="227" t="s">
        <v>264</v>
      </c>
      <c r="D222" s="227" t="s">
        <v>259</v>
      </c>
      <c r="E222" s="228" t="s">
        <v>852</v>
      </c>
      <c r="F222" s="229" t="s">
        <v>853</v>
      </c>
      <c r="G222" s="230" t="s">
        <v>142</v>
      </c>
      <c r="H222" s="231">
        <v>151.6</v>
      </c>
      <c r="I222" s="232"/>
      <c r="J222" s="231">
        <f>ROUND(I222*H222,2)</f>
        <v>0</v>
      </c>
      <c r="K222" s="229" t="s">
        <v>1</v>
      </c>
      <c r="L222" s="233"/>
      <c r="M222" s="234" t="s">
        <v>1</v>
      </c>
      <c r="N222" s="235" t="s">
        <v>43</v>
      </c>
      <c r="O222" s="76"/>
      <c r="P222" s="196">
        <f>O222*H222</f>
        <v>0</v>
      </c>
      <c r="Q222" s="196">
        <v>0.0054</v>
      </c>
      <c r="R222" s="196">
        <f>Q222*H222</f>
        <v>0.81864</v>
      </c>
      <c r="S222" s="196">
        <v>0</v>
      </c>
      <c r="T222" s="19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8" t="s">
        <v>195</v>
      </c>
      <c r="AT222" s="198" t="s">
        <v>259</v>
      </c>
      <c r="AU222" s="198" t="s">
        <v>86</v>
      </c>
      <c r="AY222" s="18" t="s">
        <v>136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86</v>
      </c>
      <c r="BK222" s="199">
        <f>ROUND(I222*H222,2)</f>
        <v>0</v>
      </c>
      <c r="BL222" s="18" t="s">
        <v>144</v>
      </c>
      <c r="BM222" s="198" t="s">
        <v>854</v>
      </c>
    </row>
    <row r="223" spans="1:47" s="2" customFormat="1" ht="12">
      <c r="A223" s="37"/>
      <c r="B223" s="38"/>
      <c r="C223" s="37"/>
      <c r="D223" s="200" t="s">
        <v>146</v>
      </c>
      <c r="E223" s="37"/>
      <c r="F223" s="201" t="s">
        <v>853</v>
      </c>
      <c r="G223" s="37"/>
      <c r="H223" s="37"/>
      <c r="I223" s="123"/>
      <c r="J223" s="37"/>
      <c r="K223" s="37"/>
      <c r="L223" s="38"/>
      <c r="M223" s="202"/>
      <c r="N223" s="203"/>
      <c r="O223" s="76"/>
      <c r="P223" s="76"/>
      <c r="Q223" s="76"/>
      <c r="R223" s="76"/>
      <c r="S223" s="76"/>
      <c r="T223" s="7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8" t="s">
        <v>146</v>
      </c>
      <c r="AU223" s="18" t="s">
        <v>86</v>
      </c>
    </row>
    <row r="224" spans="1:51" s="13" customFormat="1" ht="12">
      <c r="A224" s="13"/>
      <c r="B224" s="204"/>
      <c r="C224" s="13"/>
      <c r="D224" s="200" t="s">
        <v>148</v>
      </c>
      <c r="E224" s="205" t="s">
        <v>1</v>
      </c>
      <c r="F224" s="206" t="s">
        <v>849</v>
      </c>
      <c r="G224" s="13"/>
      <c r="H224" s="205" t="s">
        <v>1</v>
      </c>
      <c r="I224" s="207"/>
      <c r="J224" s="13"/>
      <c r="K224" s="13"/>
      <c r="L224" s="204"/>
      <c r="M224" s="208"/>
      <c r="N224" s="209"/>
      <c r="O224" s="209"/>
      <c r="P224" s="209"/>
      <c r="Q224" s="209"/>
      <c r="R224" s="209"/>
      <c r="S224" s="209"/>
      <c r="T224" s="21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05" t="s">
        <v>148</v>
      </c>
      <c r="AU224" s="205" t="s">
        <v>86</v>
      </c>
      <c r="AV224" s="13" t="s">
        <v>86</v>
      </c>
      <c r="AW224" s="13" t="s">
        <v>32</v>
      </c>
      <c r="AX224" s="13" t="s">
        <v>78</v>
      </c>
      <c r="AY224" s="205" t="s">
        <v>136</v>
      </c>
    </row>
    <row r="225" spans="1:51" s="14" customFormat="1" ht="12">
      <c r="A225" s="14"/>
      <c r="B225" s="211"/>
      <c r="C225" s="14"/>
      <c r="D225" s="200" t="s">
        <v>148</v>
      </c>
      <c r="E225" s="212" t="s">
        <v>1</v>
      </c>
      <c r="F225" s="213" t="s">
        <v>850</v>
      </c>
      <c r="G225" s="14"/>
      <c r="H225" s="214">
        <v>42</v>
      </c>
      <c r="I225" s="215"/>
      <c r="J225" s="14"/>
      <c r="K225" s="14"/>
      <c r="L225" s="211"/>
      <c r="M225" s="216"/>
      <c r="N225" s="217"/>
      <c r="O225" s="217"/>
      <c r="P225" s="217"/>
      <c r="Q225" s="217"/>
      <c r="R225" s="217"/>
      <c r="S225" s="217"/>
      <c r="T225" s="21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12" t="s">
        <v>148</v>
      </c>
      <c r="AU225" s="212" t="s">
        <v>86</v>
      </c>
      <c r="AV225" s="14" t="s">
        <v>88</v>
      </c>
      <c r="AW225" s="14" t="s">
        <v>32</v>
      </c>
      <c r="AX225" s="14" t="s">
        <v>78</v>
      </c>
      <c r="AY225" s="212" t="s">
        <v>136</v>
      </c>
    </row>
    <row r="226" spans="1:51" s="14" customFormat="1" ht="12">
      <c r="A226" s="14"/>
      <c r="B226" s="211"/>
      <c r="C226" s="14"/>
      <c r="D226" s="200" t="s">
        <v>148</v>
      </c>
      <c r="E226" s="212" t="s">
        <v>1</v>
      </c>
      <c r="F226" s="213" t="s">
        <v>851</v>
      </c>
      <c r="G226" s="14"/>
      <c r="H226" s="214">
        <v>109.6</v>
      </c>
      <c r="I226" s="215"/>
      <c r="J226" s="14"/>
      <c r="K226" s="14"/>
      <c r="L226" s="211"/>
      <c r="M226" s="216"/>
      <c r="N226" s="217"/>
      <c r="O226" s="217"/>
      <c r="P226" s="217"/>
      <c r="Q226" s="217"/>
      <c r="R226" s="217"/>
      <c r="S226" s="217"/>
      <c r="T226" s="21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12" t="s">
        <v>148</v>
      </c>
      <c r="AU226" s="212" t="s">
        <v>86</v>
      </c>
      <c r="AV226" s="14" t="s">
        <v>88</v>
      </c>
      <c r="AW226" s="14" t="s">
        <v>32</v>
      </c>
      <c r="AX226" s="14" t="s">
        <v>78</v>
      </c>
      <c r="AY226" s="212" t="s">
        <v>136</v>
      </c>
    </row>
    <row r="227" spans="1:51" s="15" customFormat="1" ht="12">
      <c r="A227" s="15"/>
      <c r="B227" s="219"/>
      <c r="C227" s="15"/>
      <c r="D227" s="200" t="s">
        <v>148</v>
      </c>
      <c r="E227" s="220" t="s">
        <v>1</v>
      </c>
      <c r="F227" s="221" t="s">
        <v>151</v>
      </c>
      <c r="G227" s="15"/>
      <c r="H227" s="222">
        <v>151.6</v>
      </c>
      <c r="I227" s="223"/>
      <c r="J227" s="15"/>
      <c r="K227" s="15"/>
      <c r="L227" s="219"/>
      <c r="M227" s="224"/>
      <c r="N227" s="225"/>
      <c r="O227" s="225"/>
      <c r="P227" s="225"/>
      <c r="Q227" s="225"/>
      <c r="R227" s="225"/>
      <c r="S227" s="225"/>
      <c r="T227" s="226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20" t="s">
        <v>148</v>
      </c>
      <c r="AU227" s="220" t="s">
        <v>86</v>
      </c>
      <c r="AV227" s="15" t="s">
        <v>144</v>
      </c>
      <c r="AW227" s="15" t="s">
        <v>32</v>
      </c>
      <c r="AX227" s="15" t="s">
        <v>86</v>
      </c>
      <c r="AY227" s="220" t="s">
        <v>136</v>
      </c>
    </row>
    <row r="228" spans="1:63" s="12" customFormat="1" ht="25.9" customHeight="1">
      <c r="A228" s="12"/>
      <c r="B228" s="174"/>
      <c r="C228" s="12"/>
      <c r="D228" s="175" t="s">
        <v>77</v>
      </c>
      <c r="E228" s="176" t="s">
        <v>202</v>
      </c>
      <c r="F228" s="176" t="s">
        <v>398</v>
      </c>
      <c r="G228" s="12"/>
      <c r="H228" s="12"/>
      <c r="I228" s="177"/>
      <c r="J228" s="178">
        <f>BK228</f>
        <v>0</v>
      </c>
      <c r="K228" s="12"/>
      <c r="L228" s="174"/>
      <c r="M228" s="179"/>
      <c r="N228" s="180"/>
      <c r="O228" s="180"/>
      <c r="P228" s="181">
        <f>SUM(P229:P263)</f>
        <v>0</v>
      </c>
      <c r="Q228" s="180"/>
      <c r="R228" s="181">
        <f>SUM(R229:R263)</f>
        <v>10.2996914</v>
      </c>
      <c r="S228" s="180"/>
      <c r="T228" s="182">
        <f>SUM(T229:T263)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75" t="s">
        <v>144</v>
      </c>
      <c r="AT228" s="183" t="s">
        <v>77</v>
      </c>
      <c r="AU228" s="183" t="s">
        <v>78</v>
      </c>
      <c r="AY228" s="175" t="s">
        <v>136</v>
      </c>
      <c r="BK228" s="184">
        <f>SUM(BK229:BK263)</f>
        <v>0</v>
      </c>
    </row>
    <row r="229" spans="1:65" s="2" customFormat="1" ht="16.5" customHeight="1">
      <c r="A229" s="37"/>
      <c r="B229" s="187"/>
      <c r="C229" s="188" t="s">
        <v>274</v>
      </c>
      <c r="D229" s="188" t="s">
        <v>139</v>
      </c>
      <c r="E229" s="189" t="s">
        <v>315</v>
      </c>
      <c r="F229" s="190" t="s">
        <v>855</v>
      </c>
      <c r="G229" s="191" t="s">
        <v>160</v>
      </c>
      <c r="H229" s="192">
        <v>27.4</v>
      </c>
      <c r="I229" s="193"/>
      <c r="J229" s="192">
        <f>ROUND(I229*H229,2)</f>
        <v>0</v>
      </c>
      <c r="K229" s="190" t="s">
        <v>1</v>
      </c>
      <c r="L229" s="38"/>
      <c r="M229" s="194" t="s">
        <v>1</v>
      </c>
      <c r="N229" s="195" t="s">
        <v>43</v>
      </c>
      <c r="O229" s="76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98" t="s">
        <v>856</v>
      </c>
      <c r="AT229" s="198" t="s">
        <v>139</v>
      </c>
      <c r="AU229" s="198" t="s">
        <v>86</v>
      </c>
      <c r="AY229" s="18" t="s">
        <v>136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86</v>
      </c>
      <c r="BK229" s="199">
        <f>ROUND(I229*H229,2)</f>
        <v>0</v>
      </c>
      <c r="BL229" s="18" t="s">
        <v>856</v>
      </c>
      <c r="BM229" s="198" t="s">
        <v>857</v>
      </c>
    </row>
    <row r="230" spans="1:47" s="2" customFormat="1" ht="12">
      <c r="A230" s="37"/>
      <c r="B230" s="38"/>
      <c r="C230" s="37"/>
      <c r="D230" s="200" t="s">
        <v>146</v>
      </c>
      <c r="E230" s="37"/>
      <c r="F230" s="201" t="s">
        <v>855</v>
      </c>
      <c r="G230" s="37"/>
      <c r="H230" s="37"/>
      <c r="I230" s="123"/>
      <c r="J230" s="37"/>
      <c r="K230" s="37"/>
      <c r="L230" s="38"/>
      <c r="M230" s="202"/>
      <c r="N230" s="203"/>
      <c r="O230" s="76"/>
      <c r="P230" s="76"/>
      <c r="Q230" s="76"/>
      <c r="R230" s="76"/>
      <c r="S230" s="76"/>
      <c r="T230" s="7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8" t="s">
        <v>146</v>
      </c>
      <c r="AU230" s="18" t="s">
        <v>86</v>
      </c>
    </row>
    <row r="231" spans="1:51" s="13" customFormat="1" ht="12">
      <c r="A231" s="13"/>
      <c r="B231" s="204"/>
      <c r="C231" s="13"/>
      <c r="D231" s="200" t="s">
        <v>148</v>
      </c>
      <c r="E231" s="205" t="s">
        <v>1</v>
      </c>
      <c r="F231" s="206" t="s">
        <v>858</v>
      </c>
      <c r="G231" s="13"/>
      <c r="H231" s="205" t="s">
        <v>1</v>
      </c>
      <c r="I231" s="207"/>
      <c r="J231" s="13"/>
      <c r="K231" s="13"/>
      <c r="L231" s="204"/>
      <c r="M231" s="208"/>
      <c r="N231" s="209"/>
      <c r="O231" s="209"/>
      <c r="P231" s="209"/>
      <c r="Q231" s="209"/>
      <c r="R231" s="209"/>
      <c r="S231" s="209"/>
      <c r="T231" s="21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05" t="s">
        <v>148</v>
      </c>
      <c r="AU231" s="205" t="s">
        <v>86</v>
      </c>
      <c r="AV231" s="13" t="s">
        <v>86</v>
      </c>
      <c r="AW231" s="13" t="s">
        <v>32</v>
      </c>
      <c r="AX231" s="13" t="s">
        <v>78</v>
      </c>
      <c r="AY231" s="205" t="s">
        <v>136</v>
      </c>
    </row>
    <row r="232" spans="1:51" s="14" customFormat="1" ht="12">
      <c r="A232" s="14"/>
      <c r="B232" s="211"/>
      <c r="C232" s="14"/>
      <c r="D232" s="200" t="s">
        <v>148</v>
      </c>
      <c r="E232" s="212" t="s">
        <v>1</v>
      </c>
      <c r="F232" s="213" t="s">
        <v>859</v>
      </c>
      <c r="G232" s="14"/>
      <c r="H232" s="214">
        <v>27.4</v>
      </c>
      <c r="I232" s="215"/>
      <c r="J232" s="14"/>
      <c r="K232" s="14"/>
      <c r="L232" s="211"/>
      <c r="M232" s="216"/>
      <c r="N232" s="217"/>
      <c r="O232" s="217"/>
      <c r="P232" s="217"/>
      <c r="Q232" s="217"/>
      <c r="R232" s="217"/>
      <c r="S232" s="217"/>
      <c r="T232" s="21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12" t="s">
        <v>148</v>
      </c>
      <c r="AU232" s="212" t="s">
        <v>86</v>
      </c>
      <c r="AV232" s="14" t="s">
        <v>88</v>
      </c>
      <c r="AW232" s="14" t="s">
        <v>32</v>
      </c>
      <c r="AX232" s="14" t="s">
        <v>78</v>
      </c>
      <c r="AY232" s="212" t="s">
        <v>136</v>
      </c>
    </row>
    <row r="233" spans="1:51" s="15" customFormat="1" ht="12">
      <c r="A233" s="15"/>
      <c r="B233" s="219"/>
      <c r="C233" s="15"/>
      <c r="D233" s="200" t="s">
        <v>148</v>
      </c>
      <c r="E233" s="220" t="s">
        <v>1</v>
      </c>
      <c r="F233" s="221" t="s">
        <v>151</v>
      </c>
      <c r="G233" s="15"/>
      <c r="H233" s="222">
        <v>27.4</v>
      </c>
      <c r="I233" s="223"/>
      <c r="J233" s="15"/>
      <c r="K233" s="15"/>
      <c r="L233" s="219"/>
      <c r="M233" s="224"/>
      <c r="N233" s="225"/>
      <c r="O233" s="225"/>
      <c r="P233" s="225"/>
      <c r="Q233" s="225"/>
      <c r="R233" s="225"/>
      <c r="S233" s="225"/>
      <c r="T233" s="22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20" t="s">
        <v>148</v>
      </c>
      <c r="AU233" s="220" t="s">
        <v>86</v>
      </c>
      <c r="AV233" s="15" t="s">
        <v>144</v>
      </c>
      <c r="AW233" s="15" t="s">
        <v>32</v>
      </c>
      <c r="AX233" s="15" t="s">
        <v>86</v>
      </c>
      <c r="AY233" s="220" t="s">
        <v>136</v>
      </c>
    </row>
    <row r="234" spans="1:65" s="2" customFormat="1" ht="16.5" customHeight="1">
      <c r="A234" s="37"/>
      <c r="B234" s="187"/>
      <c r="C234" s="188" t="s">
        <v>281</v>
      </c>
      <c r="D234" s="188" t="s">
        <v>139</v>
      </c>
      <c r="E234" s="189" t="s">
        <v>860</v>
      </c>
      <c r="F234" s="190" t="s">
        <v>861</v>
      </c>
      <c r="G234" s="191" t="s">
        <v>595</v>
      </c>
      <c r="H234" s="192">
        <v>18.36</v>
      </c>
      <c r="I234" s="193"/>
      <c r="J234" s="192">
        <f>ROUND(I234*H234,2)</f>
        <v>0</v>
      </c>
      <c r="K234" s="190" t="s">
        <v>1</v>
      </c>
      <c r="L234" s="38"/>
      <c r="M234" s="194" t="s">
        <v>1</v>
      </c>
      <c r="N234" s="195" t="s">
        <v>43</v>
      </c>
      <c r="O234" s="76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98" t="s">
        <v>856</v>
      </c>
      <c r="AT234" s="198" t="s">
        <v>139</v>
      </c>
      <c r="AU234" s="198" t="s">
        <v>86</v>
      </c>
      <c r="AY234" s="18" t="s">
        <v>136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8" t="s">
        <v>86</v>
      </c>
      <c r="BK234" s="199">
        <f>ROUND(I234*H234,2)</f>
        <v>0</v>
      </c>
      <c r="BL234" s="18" t="s">
        <v>856</v>
      </c>
      <c r="BM234" s="198" t="s">
        <v>862</v>
      </c>
    </row>
    <row r="235" spans="1:47" s="2" customFormat="1" ht="12">
      <c r="A235" s="37"/>
      <c r="B235" s="38"/>
      <c r="C235" s="37"/>
      <c r="D235" s="200" t="s">
        <v>146</v>
      </c>
      <c r="E235" s="37"/>
      <c r="F235" s="201" t="s">
        <v>861</v>
      </c>
      <c r="G235" s="37"/>
      <c r="H235" s="37"/>
      <c r="I235" s="123"/>
      <c r="J235" s="37"/>
      <c r="K235" s="37"/>
      <c r="L235" s="38"/>
      <c r="M235" s="202"/>
      <c r="N235" s="203"/>
      <c r="O235" s="76"/>
      <c r="P235" s="76"/>
      <c r="Q235" s="76"/>
      <c r="R235" s="76"/>
      <c r="S235" s="76"/>
      <c r="T235" s="7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8" t="s">
        <v>146</v>
      </c>
      <c r="AU235" s="18" t="s">
        <v>86</v>
      </c>
    </row>
    <row r="236" spans="1:51" s="13" customFormat="1" ht="12">
      <c r="A236" s="13"/>
      <c r="B236" s="204"/>
      <c r="C236" s="13"/>
      <c r="D236" s="200" t="s">
        <v>148</v>
      </c>
      <c r="E236" s="205" t="s">
        <v>1</v>
      </c>
      <c r="F236" s="206" t="s">
        <v>863</v>
      </c>
      <c r="G236" s="13"/>
      <c r="H236" s="205" t="s">
        <v>1</v>
      </c>
      <c r="I236" s="207"/>
      <c r="J236" s="13"/>
      <c r="K236" s="13"/>
      <c r="L236" s="204"/>
      <c r="M236" s="208"/>
      <c r="N236" s="209"/>
      <c r="O236" s="209"/>
      <c r="P236" s="209"/>
      <c r="Q236" s="209"/>
      <c r="R236" s="209"/>
      <c r="S236" s="209"/>
      <c r="T236" s="21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05" t="s">
        <v>148</v>
      </c>
      <c r="AU236" s="205" t="s">
        <v>86</v>
      </c>
      <c r="AV236" s="13" t="s">
        <v>86</v>
      </c>
      <c r="AW236" s="13" t="s">
        <v>32</v>
      </c>
      <c r="AX236" s="13" t="s">
        <v>78</v>
      </c>
      <c r="AY236" s="205" t="s">
        <v>136</v>
      </c>
    </row>
    <row r="237" spans="1:51" s="14" customFormat="1" ht="12">
      <c r="A237" s="14"/>
      <c r="B237" s="211"/>
      <c r="C237" s="14"/>
      <c r="D237" s="200" t="s">
        <v>148</v>
      </c>
      <c r="E237" s="212" t="s">
        <v>1</v>
      </c>
      <c r="F237" s="213" t="s">
        <v>864</v>
      </c>
      <c r="G237" s="14"/>
      <c r="H237" s="214">
        <v>18.36</v>
      </c>
      <c r="I237" s="215"/>
      <c r="J237" s="14"/>
      <c r="K237" s="14"/>
      <c r="L237" s="211"/>
      <c r="M237" s="216"/>
      <c r="N237" s="217"/>
      <c r="O237" s="217"/>
      <c r="P237" s="217"/>
      <c r="Q237" s="217"/>
      <c r="R237" s="217"/>
      <c r="S237" s="217"/>
      <c r="T237" s="21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12" t="s">
        <v>148</v>
      </c>
      <c r="AU237" s="212" t="s">
        <v>86</v>
      </c>
      <c r="AV237" s="14" t="s">
        <v>88</v>
      </c>
      <c r="AW237" s="14" t="s">
        <v>32</v>
      </c>
      <c r="AX237" s="14" t="s">
        <v>78</v>
      </c>
      <c r="AY237" s="212" t="s">
        <v>136</v>
      </c>
    </row>
    <row r="238" spans="1:51" s="15" customFormat="1" ht="12">
      <c r="A238" s="15"/>
      <c r="B238" s="219"/>
      <c r="C238" s="15"/>
      <c r="D238" s="200" t="s">
        <v>148</v>
      </c>
      <c r="E238" s="220" t="s">
        <v>1</v>
      </c>
      <c r="F238" s="221" t="s">
        <v>151</v>
      </c>
      <c r="G238" s="15"/>
      <c r="H238" s="222">
        <v>18.36</v>
      </c>
      <c r="I238" s="223"/>
      <c r="J238" s="15"/>
      <c r="K238" s="15"/>
      <c r="L238" s="219"/>
      <c r="M238" s="224"/>
      <c r="N238" s="225"/>
      <c r="O238" s="225"/>
      <c r="P238" s="225"/>
      <c r="Q238" s="225"/>
      <c r="R238" s="225"/>
      <c r="S238" s="225"/>
      <c r="T238" s="22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20" t="s">
        <v>148</v>
      </c>
      <c r="AU238" s="220" t="s">
        <v>86</v>
      </c>
      <c r="AV238" s="15" t="s">
        <v>144</v>
      </c>
      <c r="AW238" s="15" t="s">
        <v>32</v>
      </c>
      <c r="AX238" s="15" t="s">
        <v>86</v>
      </c>
      <c r="AY238" s="220" t="s">
        <v>136</v>
      </c>
    </row>
    <row r="239" spans="1:65" s="2" customFormat="1" ht="16.5" customHeight="1">
      <c r="A239" s="37"/>
      <c r="B239" s="187"/>
      <c r="C239" s="188" t="s">
        <v>7</v>
      </c>
      <c r="D239" s="188" t="s">
        <v>139</v>
      </c>
      <c r="E239" s="189" t="s">
        <v>865</v>
      </c>
      <c r="F239" s="190" t="s">
        <v>866</v>
      </c>
      <c r="G239" s="191" t="s">
        <v>595</v>
      </c>
      <c r="H239" s="192">
        <v>1.41</v>
      </c>
      <c r="I239" s="193"/>
      <c r="J239" s="192">
        <f>ROUND(I239*H239,2)</f>
        <v>0</v>
      </c>
      <c r="K239" s="190" t="s">
        <v>1</v>
      </c>
      <c r="L239" s="38"/>
      <c r="M239" s="194" t="s">
        <v>1</v>
      </c>
      <c r="N239" s="195" t="s">
        <v>43</v>
      </c>
      <c r="O239" s="76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7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98" t="s">
        <v>856</v>
      </c>
      <c r="AT239" s="198" t="s">
        <v>139</v>
      </c>
      <c r="AU239" s="198" t="s">
        <v>86</v>
      </c>
      <c r="AY239" s="18" t="s">
        <v>136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8" t="s">
        <v>86</v>
      </c>
      <c r="BK239" s="199">
        <f>ROUND(I239*H239,2)</f>
        <v>0</v>
      </c>
      <c r="BL239" s="18" t="s">
        <v>856</v>
      </c>
      <c r="BM239" s="198" t="s">
        <v>867</v>
      </c>
    </row>
    <row r="240" spans="1:47" s="2" customFormat="1" ht="12">
      <c r="A240" s="37"/>
      <c r="B240" s="38"/>
      <c r="C240" s="37"/>
      <c r="D240" s="200" t="s">
        <v>146</v>
      </c>
      <c r="E240" s="37"/>
      <c r="F240" s="201" t="s">
        <v>866</v>
      </c>
      <c r="G240" s="37"/>
      <c r="H240" s="37"/>
      <c r="I240" s="123"/>
      <c r="J240" s="37"/>
      <c r="K240" s="37"/>
      <c r="L240" s="38"/>
      <c r="M240" s="202"/>
      <c r="N240" s="203"/>
      <c r="O240" s="76"/>
      <c r="P240" s="76"/>
      <c r="Q240" s="76"/>
      <c r="R240" s="76"/>
      <c r="S240" s="76"/>
      <c r="T240" s="7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8" t="s">
        <v>146</v>
      </c>
      <c r="AU240" s="18" t="s">
        <v>86</v>
      </c>
    </row>
    <row r="241" spans="1:51" s="13" customFormat="1" ht="12">
      <c r="A241" s="13"/>
      <c r="B241" s="204"/>
      <c r="C241" s="13"/>
      <c r="D241" s="200" t="s">
        <v>148</v>
      </c>
      <c r="E241" s="205" t="s">
        <v>1</v>
      </c>
      <c r="F241" s="206" t="s">
        <v>868</v>
      </c>
      <c r="G241" s="13"/>
      <c r="H241" s="205" t="s">
        <v>1</v>
      </c>
      <c r="I241" s="207"/>
      <c r="J241" s="13"/>
      <c r="K241" s="13"/>
      <c r="L241" s="204"/>
      <c r="M241" s="208"/>
      <c r="N241" s="209"/>
      <c r="O241" s="209"/>
      <c r="P241" s="209"/>
      <c r="Q241" s="209"/>
      <c r="R241" s="209"/>
      <c r="S241" s="209"/>
      <c r="T241" s="21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05" t="s">
        <v>148</v>
      </c>
      <c r="AU241" s="205" t="s">
        <v>86</v>
      </c>
      <c r="AV241" s="13" t="s">
        <v>86</v>
      </c>
      <c r="AW241" s="13" t="s">
        <v>32</v>
      </c>
      <c r="AX241" s="13" t="s">
        <v>78</v>
      </c>
      <c r="AY241" s="205" t="s">
        <v>136</v>
      </c>
    </row>
    <row r="242" spans="1:51" s="14" customFormat="1" ht="12">
      <c r="A242" s="14"/>
      <c r="B242" s="211"/>
      <c r="C242" s="14"/>
      <c r="D242" s="200" t="s">
        <v>148</v>
      </c>
      <c r="E242" s="212" t="s">
        <v>1</v>
      </c>
      <c r="F242" s="213" t="s">
        <v>869</v>
      </c>
      <c r="G242" s="14"/>
      <c r="H242" s="214">
        <v>1.41</v>
      </c>
      <c r="I242" s="215"/>
      <c r="J242" s="14"/>
      <c r="K242" s="14"/>
      <c r="L242" s="211"/>
      <c r="M242" s="216"/>
      <c r="N242" s="217"/>
      <c r="O242" s="217"/>
      <c r="P242" s="217"/>
      <c r="Q242" s="217"/>
      <c r="R242" s="217"/>
      <c r="S242" s="217"/>
      <c r="T242" s="21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12" t="s">
        <v>148</v>
      </c>
      <c r="AU242" s="212" t="s">
        <v>86</v>
      </c>
      <c r="AV242" s="14" t="s">
        <v>88</v>
      </c>
      <c r="AW242" s="14" t="s">
        <v>32</v>
      </c>
      <c r="AX242" s="14" t="s">
        <v>78</v>
      </c>
      <c r="AY242" s="212" t="s">
        <v>136</v>
      </c>
    </row>
    <row r="243" spans="1:51" s="15" customFormat="1" ht="12">
      <c r="A243" s="15"/>
      <c r="B243" s="219"/>
      <c r="C243" s="15"/>
      <c r="D243" s="200" t="s">
        <v>148</v>
      </c>
      <c r="E243" s="220" t="s">
        <v>1</v>
      </c>
      <c r="F243" s="221" t="s">
        <v>151</v>
      </c>
      <c r="G243" s="15"/>
      <c r="H243" s="222">
        <v>1.41</v>
      </c>
      <c r="I243" s="223"/>
      <c r="J243" s="15"/>
      <c r="K243" s="15"/>
      <c r="L243" s="219"/>
      <c r="M243" s="224"/>
      <c r="N243" s="225"/>
      <c r="O243" s="225"/>
      <c r="P243" s="225"/>
      <c r="Q243" s="225"/>
      <c r="R243" s="225"/>
      <c r="S243" s="225"/>
      <c r="T243" s="226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20" t="s">
        <v>148</v>
      </c>
      <c r="AU243" s="220" t="s">
        <v>86</v>
      </c>
      <c r="AV243" s="15" t="s">
        <v>144</v>
      </c>
      <c r="AW243" s="15" t="s">
        <v>32</v>
      </c>
      <c r="AX243" s="15" t="s">
        <v>86</v>
      </c>
      <c r="AY243" s="220" t="s">
        <v>136</v>
      </c>
    </row>
    <row r="244" spans="1:65" s="2" customFormat="1" ht="21.75" customHeight="1">
      <c r="A244" s="37"/>
      <c r="B244" s="187"/>
      <c r="C244" s="188" t="s">
        <v>292</v>
      </c>
      <c r="D244" s="188" t="s">
        <v>139</v>
      </c>
      <c r="E244" s="189" t="s">
        <v>870</v>
      </c>
      <c r="F244" s="190" t="s">
        <v>871</v>
      </c>
      <c r="G244" s="191" t="s">
        <v>160</v>
      </c>
      <c r="H244" s="192">
        <v>26.9</v>
      </c>
      <c r="I244" s="193"/>
      <c r="J244" s="192">
        <f>ROUND(I244*H244,2)</f>
        <v>0</v>
      </c>
      <c r="K244" s="190" t="s">
        <v>143</v>
      </c>
      <c r="L244" s="38"/>
      <c r="M244" s="194" t="s">
        <v>1</v>
      </c>
      <c r="N244" s="195" t="s">
        <v>43</v>
      </c>
      <c r="O244" s="76"/>
      <c r="P244" s="196">
        <f>O244*H244</f>
        <v>0</v>
      </c>
      <c r="Q244" s="196">
        <v>0.163706</v>
      </c>
      <c r="R244" s="196">
        <f>Q244*H244</f>
        <v>4.4036914</v>
      </c>
      <c r="S244" s="196">
        <v>0</v>
      </c>
      <c r="T244" s="197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8" t="s">
        <v>856</v>
      </c>
      <c r="AT244" s="198" t="s">
        <v>139</v>
      </c>
      <c r="AU244" s="198" t="s">
        <v>86</v>
      </c>
      <c r="AY244" s="18" t="s">
        <v>136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86</v>
      </c>
      <c r="BK244" s="199">
        <f>ROUND(I244*H244,2)</f>
        <v>0</v>
      </c>
      <c r="BL244" s="18" t="s">
        <v>856</v>
      </c>
      <c r="BM244" s="198" t="s">
        <v>872</v>
      </c>
    </row>
    <row r="245" spans="1:47" s="2" customFormat="1" ht="12">
      <c r="A245" s="37"/>
      <c r="B245" s="38"/>
      <c r="C245" s="37"/>
      <c r="D245" s="200" t="s">
        <v>146</v>
      </c>
      <c r="E245" s="37"/>
      <c r="F245" s="201" t="s">
        <v>873</v>
      </c>
      <c r="G245" s="37"/>
      <c r="H245" s="37"/>
      <c r="I245" s="123"/>
      <c r="J245" s="37"/>
      <c r="K245" s="37"/>
      <c r="L245" s="38"/>
      <c r="M245" s="202"/>
      <c r="N245" s="203"/>
      <c r="O245" s="76"/>
      <c r="P245" s="76"/>
      <c r="Q245" s="76"/>
      <c r="R245" s="76"/>
      <c r="S245" s="76"/>
      <c r="T245" s="7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8" t="s">
        <v>146</v>
      </c>
      <c r="AU245" s="18" t="s">
        <v>86</v>
      </c>
    </row>
    <row r="246" spans="1:51" s="13" customFormat="1" ht="12">
      <c r="A246" s="13"/>
      <c r="B246" s="204"/>
      <c r="C246" s="13"/>
      <c r="D246" s="200" t="s">
        <v>148</v>
      </c>
      <c r="E246" s="205" t="s">
        <v>1</v>
      </c>
      <c r="F246" s="206" t="s">
        <v>874</v>
      </c>
      <c r="G246" s="13"/>
      <c r="H246" s="205" t="s">
        <v>1</v>
      </c>
      <c r="I246" s="207"/>
      <c r="J246" s="13"/>
      <c r="K246" s="13"/>
      <c r="L246" s="204"/>
      <c r="M246" s="208"/>
      <c r="N246" s="209"/>
      <c r="O246" s="209"/>
      <c r="P246" s="209"/>
      <c r="Q246" s="209"/>
      <c r="R246" s="209"/>
      <c r="S246" s="209"/>
      <c r="T246" s="21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05" t="s">
        <v>148</v>
      </c>
      <c r="AU246" s="205" t="s">
        <v>86</v>
      </c>
      <c r="AV246" s="13" t="s">
        <v>86</v>
      </c>
      <c r="AW246" s="13" t="s">
        <v>32</v>
      </c>
      <c r="AX246" s="13" t="s">
        <v>78</v>
      </c>
      <c r="AY246" s="205" t="s">
        <v>136</v>
      </c>
    </row>
    <row r="247" spans="1:51" s="14" customFormat="1" ht="12">
      <c r="A247" s="14"/>
      <c r="B247" s="211"/>
      <c r="C247" s="14"/>
      <c r="D247" s="200" t="s">
        <v>148</v>
      </c>
      <c r="E247" s="212" t="s">
        <v>1</v>
      </c>
      <c r="F247" s="213" t="s">
        <v>875</v>
      </c>
      <c r="G247" s="14"/>
      <c r="H247" s="214">
        <v>26.9</v>
      </c>
      <c r="I247" s="215"/>
      <c r="J247" s="14"/>
      <c r="K247" s="14"/>
      <c r="L247" s="211"/>
      <c r="M247" s="216"/>
      <c r="N247" s="217"/>
      <c r="O247" s="217"/>
      <c r="P247" s="217"/>
      <c r="Q247" s="217"/>
      <c r="R247" s="217"/>
      <c r="S247" s="217"/>
      <c r="T247" s="21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12" t="s">
        <v>148</v>
      </c>
      <c r="AU247" s="212" t="s">
        <v>86</v>
      </c>
      <c r="AV247" s="14" t="s">
        <v>88</v>
      </c>
      <c r="AW247" s="14" t="s">
        <v>32</v>
      </c>
      <c r="AX247" s="14" t="s">
        <v>78</v>
      </c>
      <c r="AY247" s="212" t="s">
        <v>136</v>
      </c>
    </row>
    <row r="248" spans="1:51" s="15" customFormat="1" ht="12">
      <c r="A248" s="15"/>
      <c r="B248" s="219"/>
      <c r="C248" s="15"/>
      <c r="D248" s="200" t="s">
        <v>148</v>
      </c>
      <c r="E248" s="220" t="s">
        <v>1</v>
      </c>
      <c r="F248" s="221" t="s">
        <v>151</v>
      </c>
      <c r="G248" s="15"/>
      <c r="H248" s="222">
        <v>26.9</v>
      </c>
      <c r="I248" s="223"/>
      <c r="J248" s="15"/>
      <c r="K248" s="15"/>
      <c r="L248" s="219"/>
      <c r="M248" s="224"/>
      <c r="N248" s="225"/>
      <c r="O248" s="225"/>
      <c r="P248" s="225"/>
      <c r="Q248" s="225"/>
      <c r="R248" s="225"/>
      <c r="S248" s="225"/>
      <c r="T248" s="22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20" t="s">
        <v>148</v>
      </c>
      <c r="AU248" s="220" t="s">
        <v>86</v>
      </c>
      <c r="AV248" s="15" t="s">
        <v>144</v>
      </c>
      <c r="AW248" s="15" t="s">
        <v>32</v>
      </c>
      <c r="AX248" s="15" t="s">
        <v>86</v>
      </c>
      <c r="AY248" s="220" t="s">
        <v>136</v>
      </c>
    </row>
    <row r="249" spans="1:65" s="2" customFormat="1" ht="16.5" customHeight="1">
      <c r="A249" s="37"/>
      <c r="B249" s="187"/>
      <c r="C249" s="227" t="s">
        <v>298</v>
      </c>
      <c r="D249" s="227" t="s">
        <v>259</v>
      </c>
      <c r="E249" s="228" t="s">
        <v>876</v>
      </c>
      <c r="F249" s="229" t="s">
        <v>877</v>
      </c>
      <c r="G249" s="230" t="s">
        <v>407</v>
      </c>
      <c r="H249" s="231">
        <v>87</v>
      </c>
      <c r="I249" s="232"/>
      <c r="J249" s="231">
        <f>ROUND(I249*H249,2)</f>
        <v>0</v>
      </c>
      <c r="K249" s="229" t="s">
        <v>1</v>
      </c>
      <c r="L249" s="233"/>
      <c r="M249" s="234" t="s">
        <v>1</v>
      </c>
      <c r="N249" s="235" t="s">
        <v>43</v>
      </c>
      <c r="O249" s="76"/>
      <c r="P249" s="196">
        <f>O249*H249</f>
        <v>0</v>
      </c>
      <c r="Q249" s="196">
        <v>0.067</v>
      </c>
      <c r="R249" s="196">
        <f>Q249*H249</f>
        <v>5.829000000000001</v>
      </c>
      <c r="S249" s="196">
        <v>0</v>
      </c>
      <c r="T249" s="19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8" t="s">
        <v>856</v>
      </c>
      <c r="AT249" s="198" t="s">
        <v>259</v>
      </c>
      <c r="AU249" s="198" t="s">
        <v>86</v>
      </c>
      <c r="AY249" s="18" t="s">
        <v>136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8" t="s">
        <v>86</v>
      </c>
      <c r="BK249" s="199">
        <f>ROUND(I249*H249,2)</f>
        <v>0</v>
      </c>
      <c r="BL249" s="18" t="s">
        <v>856</v>
      </c>
      <c r="BM249" s="198" t="s">
        <v>878</v>
      </c>
    </row>
    <row r="250" spans="1:47" s="2" customFormat="1" ht="12">
      <c r="A250" s="37"/>
      <c r="B250" s="38"/>
      <c r="C250" s="37"/>
      <c r="D250" s="200" t="s">
        <v>146</v>
      </c>
      <c r="E250" s="37"/>
      <c r="F250" s="201" t="s">
        <v>877</v>
      </c>
      <c r="G250" s="37"/>
      <c r="H250" s="37"/>
      <c r="I250" s="123"/>
      <c r="J250" s="37"/>
      <c r="K250" s="37"/>
      <c r="L250" s="38"/>
      <c r="M250" s="202"/>
      <c r="N250" s="203"/>
      <c r="O250" s="76"/>
      <c r="P250" s="76"/>
      <c r="Q250" s="76"/>
      <c r="R250" s="76"/>
      <c r="S250" s="76"/>
      <c r="T250" s="7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8" t="s">
        <v>146</v>
      </c>
      <c r="AU250" s="18" t="s">
        <v>86</v>
      </c>
    </row>
    <row r="251" spans="1:51" s="13" customFormat="1" ht="12">
      <c r="A251" s="13"/>
      <c r="B251" s="204"/>
      <c r="C251" s="13"/>
      <c r="D251" s="200" t="s">
        <v>148</v>
      </c>
      <c r="E251" s="205" t="s">
        <v>1</v>
      </c>
      <c r="F251" s="206" t="s">
        <v>879</v>
      </c>
      <c r="G251" s="13"/>
      <c r="H251" s="205" t="s">
        <v>1</v>
      </c>
      <c r="I251" s="207"/>
      <c r="J251" s="13"/>
      <c r="K251" s="13"/>
      <c r="L251" s="204"/>
      <c r="M251" s="208"/>
      <c r="N251" s="209"/>
      <c r="O251" s="209"/>
      <c r="P251" s="209"/>
      <c r="Q251" s="209"/>
      <c r="R251" s="209"/>
      <c r="S251" s="209"/>
      <c r="T251" s="21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05" t="s">
        <v>148</v>
      </c>
      <c r="AU251" s="205" t="s">
        <v>86</v>
      </c>
      <c r="AV251" s="13" t="s">
        <v>86</v>
      </c>
      <c r="AW251" s="13" t="s">
        <v>32</v>
      </c>
      <c r="AX251" s="13" t="s">
        <v>78</v>
      </c>
      <c r="AY251" s="205" t="s">
        <v>136</v>
      </c>
    </row>
    <row r="252" spans="1:51" s="14" customFormat="1" ht="12">
      <c r="A252" s="14"/>
      <c r="B252" s="211"/>
      <c r="C252" s="14"/>
      <c r="D252" s="200" t="s">
        <v>148</v>
      </c>
      <c r="E252" s="212" t="s">
        <v>1</v>
      </c>
      <c r="F252" s="213" t="s">
        <v>880</v>
      </c>
      <c r="G252" s="14"/>
      <c r="H252" s="214">
        <v>87</v>
      </c>
      <c r="I252" s="215"/>
      <c r="J252" s="14"/>
      <c r="K252" s="14"/>
      <c r="L252" s="211"/>
      <c r="M252" s="216"/>
      <c r="N252" s="217"/>
      <c r="O252" s="217"/>
      <c r="P252" s="217"/>
      <c r="Q252" s="217"/>
      <c r="R252" s="217"/>
      <c r="S252" s="217"/>
      <c r="T252" s="21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12" t="s">
        <v>148</v>
      </c>
      <c r="AU252" s="212" t="s">
        <v>86</v>
      </c>
      <c r="AV252" s="14" t="s">
        <v>88</v>
      </c>
      <c r="AW252" s="14" t="s">
        <v>32</v>
      </c>
      <c r="AX252" s="14" t="s">
        <v>78</v>
      </c>
      <c r="AY252" s="212" t="s">
        <v>136</v>
      </c>
    </row>
    <row r="253" spans="1:51" s="15" customFormat="1" ht="12">
      <c r="A253" s="15"/>
      <c r="B253" s="219"/>
      <c r="C253" s="15"/>
      <c r="D253" s="200" t="s">
        <v>148</v>
      </c>
      <c r="E253" s="220" t="s">
        <v>1</v>
      </c>
      <c r="F253" s="221" t="s">
        <v>151</v>
      </c>
      <c r="G253" s="15"/>
      <c r="H253" s="222">
        <v>87</v>
      </c>
      <c r="I253" s="223"/>
      <c r="J253" s="15"/>
      <c r="K253" s="15"/>
      <c r="L253" s="219"/>
      <c r="M253" s="224"/>
      <c r="N253" s="225"/>
      <c r="O253" s="225"/>
      <c r="P253" s="225"/>
      <c r="Q253" s="225"/>
      <c r="R253" s="225"/>
      <c r="S253" s="225"/>
      <c r="T253" s="226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20" t="s">
        <v>148</v>
      </c>
      <c r="AU253" s="220" t="s">
        <v>86</v>
      </c>
      <c r="AV253" s="15" t="s">
        <v>144</v>
      </c>
      <c r="AW253" s="15" t="s">
        <v>32</v>
      </c>
      <c r="AX253" s="15" t="s">
        <v>86</v>
      </c>
      <c r="AY253" s="220" t="s">
        <v>136</v>
      </c>
    </row>
    <row r="254" spans="1:65" s="2" customFormat="1" ht="16.5" customHeight="1">
      <c r="A254" s="37"/>
      <c r="B254" s="187"/>
      <c r="C254" s="227" t="s">
        <v>305</v>
      </c>
      <c r="D254" s="227" t="s">
        <v>259</v>
      </c>
      <c r="E254" s="228" t="s">
        <v>881</v>
      </c>
      <c r="F254" s="229" t="s">
        <v>882</v>
      </c>
      <c r="G254" s="230" t="s">
        <v>883</v>
      </c>
      <c r="H254" s="231">
        <v>1</v>
      </c>
      <c r="I254" s="232"/>
      <c r="J254" s="231">
        <f>ROUND(I254*H254,2)</f>
        <v>0</v>
      </c>
      <c r="K254" s="229" t="s">
        <v>1</v>
      </c>
      <c r="L254" s="233"/>
      <c r="M254" s="234" t="s">
        <v>1</v>
      </c>
      <c r="N254" s="235" t="s">
        <v>43</v>
      </c>
      <c r="O254" s="76"/>
      <c r="P254" s="196">
        <f>O254*H254</f>
        <v>0</v>
      </c>
      <c r="Q254" s="196">
        <v>0.067</v>
      </c>
      <c r="R254" s="196">
        <f>Q254*H254</f>
        <v>0.067</v>
      </c>
      <c r="S254" s="196">
        <v>0</v>
      </c>
      <c r="T254" s="197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8" t="s">
        <v>856</v>
      </c>
      <c r="AT254" s="198" t="s">
        <v>259</v>
      </c>
      <c r="AU254" s="198" t="s">
        <v>86</v>
      </c>
      <c r="AY254" s="18" t="s">
        <v>136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8" t="s">
        <v>86</v>
      </c>
      <c r="BK254" s="199">
        <f>ROUND(I254*H254,2)</f>
        <v>0</v>
      </c>
      <c r="BL254" s="18" t="s">
        <v>856</v>
      </c>
      <c r="BM254" s="198" t="s">
        <v>884</v>
      </c>
    </row>
    <row r="255" spans="1:47" s="2" customFormat="1" ht="12">
      <c r="A255" s="37"/>
      <c r="B255" s="38"/>
      <c r="C255" s="37"/>
      <c r="D255" s="200" t="s">
        <v>146</v>
      </c>
      <c r="E255" s="37"/>
      <c r="F255" s="201" t="s">
        <v>882</v>
      </c>
      <c r="G255" s="37"/>
      <c r="H255" s="37"/>
      <c r="I255" s="123"/>
      <c r="J255" s="37"/>
      <c r="K255" s="37"/>
      <c r="L255" s="38"/>
      <c r="M255" s="202"/>
      <c r="N255" s="203"/>
      <c r="O255" s="76"/>
      <c r="P255" s="76"/>
      <c r="Q255" s="76"/>
      <c r="R255" s="76"/>
      <c r="S255" s="76"/>
      <c r="T255" s="7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8" t="s">
        <v>146</v>
      </c>
      <c r="AU255" s="18" t="s">
        <v>86</v>
      </c>
    </row>
    <row r="256" spans="1:51" s="13" customFormat="1" ht="12">
      <c r="A256" s="13"/>
      <c r="B256" s="204"/>
      <c r="C256" s="13"/>
      <c r="D256" s="200" t="s">
        <v>148</v>
      </c>
      <c r="E256" s="205" t="s">
        <v>1</v>
      </c>
      <c r="F256" s="206" t="s">
        <v>885</v>
      </c>
      <c r="G256" s="13"/>
      <c r="H256" s="205" t="s">
        <v>1</v>
      </c>
      <c r="I256" s="207"/>
      <c r="J256" s="13"/>
      <c r="K256" s="13"/>
      <c r="L256" s="204"/>
      <c r="M256" s="208"/>
      <c r="N256" s="209"/>
      <c r="O256" s="209"/>
      <c r="P256" s="209"/>
      <c r="Q256" s="209"/>
      <c r="R256" s="209"/>
      <c r="S256" s="209"/>
      <c r="T256" s="21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05" t="s">
        <v>148</v>
      </c>
      <c r="AU256" s="205" t="s">
        <v>86</v>
      </c>
      <c r="AV256" s="13" t="s">
        <v>86</v>
      </c>
      <c r="AW256" s="13" t="s">
        <v>32</v>
      </c>
      <c r="AX256" s="13" t="s">
        <v>78</v>
      </c>
      <c r="AY256" s="205" t="s">
        <v>136</v>
      </c>
    </row>
    <row r="257" spans="1:51" s="14" customFormat="1" ht="12">
      <c r="A257" s="14"/>
      <c r="B257" s="211"/>
      <c r="C257" s="14"/>
      <c r="D257" s="200" t="s">
        <v>148</v>
      </c>
      <c r="E257" s="212" t="s">
        <v>1</v>
      </c>
      <c r="F257" s="213" t="s">
        <v>86</v>
      </c>
      <c r="G257" s="14"/>
      <c r="H257" s="214">
        <v>1</v>
      </c>
      <c r="I257" s="215"/>
      <c r="J257" s="14"/>
      <c r="K257" s="14"/>
      <c r="L257" s="211"/>
      <c r="M257" s="216"/>
      <c r="N257" s="217"/>
      <c r="O257" s="217"/>
      <c r="P257" s="217"/>
      <c r="Q257" s="217"/>
      <c r="R257" s="217"/>
      <c r="S257" s="217"/>
      <c r="T257" s="21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12" t="s">
        <v>148</v>
      </c>
      <c r="AU257" s="212" t="s">
        <v>86</v>
      </c>
      <c r="AV257" s="14" t="s">
        <v>88</v>
      </c>
      <c r="AW257" s="14" t="s">
        <v>32</v>
      </c>
      <c r="AX257" s="14" t="s">
        <v>78</v>
      </c>
      <c r="AY257" s="212" t="s">
        <v>136</v>
      </c>
    </row>
    <row r="258" spans="1:51" s="15" customFormat="1" ht="12">
      <c r="A258" s="15"/>
      <c r="B258" s="219"/>
      <c r="C258" s="15"/>
      <c r="D258" s="200" t="s">
        <v>148</v>
      </c>
      <c r="E258" s="220" t="s">
        <v>1</v>
      </c>
      <c r="F258" s="221" t="s">
        <v>151</v>
      </c>
      <c r="G258" s="15"/>
      <c r="H258" s="222">
        <v>1</v>
      </c>
      <c r="I258" s="223"/>
      <c r="J258" s="15"/>
      <c r="K258" s="15"/>
      <c r="L258" s="219"/>
      <c r="M258" s="224"/>
      <c r="N258" s="225"/>
      <c r="O258" s="225"/>
      <c r="P258" s="225"/>
      <c r="Q258" s="225"/>
      <c r="R258" s="225"/>
      <c r="S258" s="225"/>
      <c r="T258" s="22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20" t="s">
        <v>148</v>
      </c>
      <c r="AU258" s="220" t="s">
        <v>86</v>
      </c>
      <c r="AV258" s="15" t="s">
        <v>144</v>
      </c>
      <c r="AW258" s="15" t="s">
        <v>32</v>
      </c>
      <c r="AX258" s="15" t="s">
        <v>86</v>
      </c>
      <c r="AY258" s="220" t="s">
        <v>136</v>
      </c>
    </row>
    <row r="259" spans="1:65" s="2" customFormat="1" ht="16.5" customHeight="1">
      <c r="A259" s="37"/>
      <c r="B259" s="187"/>
      <c r="C259" s="188" t="s">
        <v>314</v>
      </c>
      <c r="D259" s="188" t="s">
        <v>139</v>
      </c>
      <c r="E259" s="189" t="s">
        <v>886</v>
      </c>
      <c r="F259" s="190" t="s">
        <v>887</v>
      </c>
      <c r="G259" s="191" t="s">
        <v>211</v>
      </c>
      <c r="H259" s="192">
        <v>160.58</v>
      </c>
      <c r="I259" s="193"/>
      <c r="J259" s="192">
        <f>ROUND(I259*H259,2)</f>
        <v>0</v>
      </c>
      <c r="K259" s="190" t="s">
        <v>143</v>
      </c>
      <c r="L259" s="38"/>
      <c r="M259" s="194" t="s">
        <v>1</v>
      </c>
      <c r="N259" s="195" t="s">
        <v>43</v>
      </c>
      <c r="O259" s="76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98" t="s">
        <v>144</v>
      </c>
      <c r="AT259" s="198" t="s">
        <v>139</v>
      </c>
      <c r="AU259" s="198" t="s">
        <v>86</v>
      </c>
      <c r="AY259" s="18" t="s">
        <v>136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8" t="s">
        <v>86</v>
      </c>
      <c r="BK259" s="199">
        <f>ROUND(I259*H259,2)</f>
        <v>0</v>
      </c>
      <c r="BL259" s="18" t="s">
        <v>144</v>
      </c>
      <c r="BM259" s="198" t="s">
        <v>888</v>
      </c>
    </row>
    <row r="260" spans="1:47" s="2" customFormat="1" ht="12">
      <c r="A260" s="37"/>
      <c r="B260" s="38"/>
      <c r="C260" s="37"/>
      <c r="D260" s="200" t="s">
        <v>146</v>
      </c>
      <c r="E260" s="37"/>
      <c r="F260" s="201" t="s">
        <v>889</v>
      </c>
      <c r="G260" s="37"/>
      <c r="H260" s="37"/>
      <c r="I260" s="123"/>
      <c r="J260" s="37"/>
      <c r="K260" s="37"/>
      <c r="L260" s="38"/>
      <c r="M260" s="202"/>
      <c r="N260" s="203"/>
      <c r="O260" s="76"/>
      <c r="P260" s="76"/>
      <c r="Q260" s="76"/>
      <c r="R260" s="76"/>
      <c r="S260" s="76"/>
      <c r="T260" s="7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8" t="s">
        <v>146</v>
      </c>
      <c r="AU260" s="18" t="s">
        <v>86</v>
      </c>
    </row>
    <row r="261" spans="1:51" s="13" customFormat="1" ht="12">
      <c r="A261" s="13"/>
      <c r="B261" s="204"/>
      <c r="C261" s="13"/>
      <c r="D261" s="200" t="s">
        <v>148</v>
      </c>
      <c r="E261" s="205" t="s">
        <v>1</v>
      </c>
      <c r="F261" s="206" t="s">
        <v>890</v>
      </c>
      <c r="G261" s="13"/>
      <c r="H261" s="205" t="s">
        <v>1</v>
      </c>
      <c r="I261" s="207"/>
      <c r="J261" s="13"/>
      <c r="K261" s="13"/>
      <c r="L261" s="204"/>
      <c r="M261" s="208"/>
      <c r="N261" s="209"/>
      <c r="O261" s="209"/>
      <c r="P261" s="209"/>
      <c r="Q261" s="209"/>
      <c r="R261" s="209"/>
      <c r="S261" s="209"/>
      <c r="T261" s="21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05" t="s">
        <v>148</v>
      </c>
      <c r="AU261" s="205" t="s">
        <v>86</v>
      </c>
      <c r="AV261" s="13" t="s">
        <v>86</v>
      </c>
      <c r="AW261" s="13" t="s">
        <v>32</v>
      </c>
      <c r="AX261" s="13" t="s">
        <v>78</v>
      </c>
      <c r="AY261" s="205" t="s">
        <v>136</v>
      </c>
    </row>
    <row r="262" spans="1:51" s="14" customFormat="1" ht="12">
      <c r="A262" s="14"/>
      <c r="B262" s="211"/>
      <c r="C262" s="14"/>
      <c r="D262" s="200" t="s">
        <v>148</v>
      </c>
      <c r="E262" s="212" t="s">
        <v>1</v>
      </c>
      <c r="F262" s="213" t="s">
        <v>891</v>
      </c>
      <c r="G262" s="14"/>
      <c r="H262" s="214">
        <v>160.58</v>
      </c>
      <c r="I262" s="215"/>
      <c r="J262" s="14"/>
      <c r="K262" s="14"/>
      <c r="L262" s="211"/>
      <c r="M262" s="216"/>
      <c r="N262" s="217"/>
      <c r="O262" s="217"/>
      <c r="P262" s="217"/>
      <c r="Q262" s="217"/>
      <c r="R262" s="217"/>
      <c r="S262" s="217"/>
      <c r="T262" s="218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12" t="s">
        <v>148</v>
      </c>
      <c r="AU262" s="212" t="s">
        <v>86</v>
      </c>
      <c r="AV262" s="14" t="s">
        <v>88</v>
      </c>
      <c r="AW262" s="14" t="s">
        <v>32</v>
      </c>
      <c r="AX262" s="14" t="s">
        <v>78</v>
      </c>
      <c r="AY262" s="212" t="s">
        <v>136</v>
      </c>
    </row>
    <row r="263" spans="1:51" s="15" customFormat="1" ht="12">
      <c r="A263" s="15"/>
      <c r="B263" s="219"/>
      <c r="C263" s="15"/>
      <c r="D263" s="200" t="s">
        <v>148</v>
      </c>
      <c r="E263" s="220" t="s">
        <v>1</v>
      </c>
      <c r="F263" s="221" t="s">
        <v>151</v>
      </c>
      <c r="G263" s="15"/>
      <c r="H263" s="222">
        <v>160.58</v>
      </c>
      <c r="I263" s="223"/>
      <c r="J263" s="15"/>
      <c r="K263" s="15"/>
      <c r="L263" s="219"/>
      <c r="M263" s="236"/>
      <c r="N263" s="237"/>
      <c r="O263" s="237"/>
      <c r="P263" s="237"/>
      <c r="Q263" s="237"/>
      <c r="R263" s="237"/>
      <c r="S263" s="237"/>
      <c r="T263" s="238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20" t="s">
        <v>148</v>
      </c>
      <c r="AU263" s="220" t="s">
        <v>86</v>
      </c>
      <c r="AV263" s="15" t="s">
        <v>144</v>
      </c>
      <c r="AW263" s="15" t="s">
        <v>32</v>
      </c>
      <c r="AX263" s="15" t="s">
        <v>86</v>
      </c>
      <c r="AY263" s="220" t="s">
        <v>136</v>
      </c>
    </row>
    <row r="264" spans="1:31" s="2" customFormat="1" ht="6.95" customHeight="1">
      <c r="A264" s="37"/>
      <c r="B264" s="59"/>
      <c r="C264" s="60"/>
      <c r="D264" s="60"/>
      <c r="E264" s="60"/>
      <c r="F264" s="60"/>
      <c r="G264" s="60"/>
      <c r="H264" s="60"/>
      <c r="I264" s="147"/>
      <c r="J264" s="60"/>
      <c r="K264" s="60"/>
      <c r="L264" s="38"/>
      <c r="M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</row>
  </sheetData>
  <autoFilter ref="C120:K26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104</v>
      </c>
      <c r="I4" s="119"/>
      <c r="L4" s="21"/>
      <c r="M4" s="121" t="s">
        <v>10</v>
      </c>
      <c r="AT4" s="18" t="s">
        <v>3</v>
      </c>
    </row>
    <row r="5" spans="2:12" s="1" customFormat="1" ht="6.95" customHeight="1">
      <c r="B5" s="21"/>
      <c r="I5" s="119"/>
      <c r="L5" s="21"/>
    </row>
    <row r="6" spans="2:12" s="1" customFormat="1" ht="12" customHeight="1">
      <c r="B6" s="21"/>
      <c r="D6" s="31" t="s">
        <v>15</v>
      </c>
      <c r="I6" s="119"/>
      <c r="L6" s="21"/>
    </row>
    <row r="7" spans="2:12" s="1" customFormat="1" ht="16.5" customHeight="1">
      <c r="B7" s="21"/>
      <c r="E7" s="122" t="str">
        <f>'Rekapitulace stavby'!K6</f>
        <v>III/19347 a III/19348 Kvíčovice (2.etapa)</v>
      </c>
      <c r="F7" s="31"/>
      <c r="G7" s="31"/>
      <c r="H7" s="31"/>
      <c r="I7" s="119"/>
      <c r="L7" s="21"/>
    </row>
    <row r="8" spans="1:31" s="2" customFormat="1" ht="12" customHeight="1">
      <c r="A8" s="37"/>
      <c r="B8" s="38"/>
      <c r="C8" s="37"/>
      <c r="D8" s="31" t="s">
        <v>105</v>
      </c>
      <c r="E8" s="37"/>
      <c r="F8" s="37"/>
      <c r="G8" s="37"/>
      <c r="H8" s="37"/>
      <c r="I8" s="123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892</v>
      </c>
      <c r="F9" s="37"/>
      <c r="G9" s="37"/>
      <c r="H9" s="37"/>
      <c r="I9" s="123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123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124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19</v>
      </c>
      <c r="E12" s="37"/>
      <c r="F12" s="26" t="s">
        <v>25</v>
      </c>
      <c r="G12" s="37"/>
      <c r="H12" s="37"/>
      <c r="I12" s="124" t="s">
        <v>21</v>
      </c>
      <c r="J12" s="68" t="str">
        <f>'Rekapitulace stavby'!AN8</f>
        <v>23. 2. 2020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3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124" t="s">
        <v>24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4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23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4" t="s">
        <v>24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4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23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4" t="s">
        <v>24</v>
      </c>
      <c r="J20" s="26" t="s">
        <v>30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124" t="s">
        <v>26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23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124" t="s">
        <v>24</v>
      </c>
      <c r="J23" s="26" t="s">
        <v>34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124" t="s">
        <v>26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23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123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5"/>
      <c r="B27" s="126"/>
      <c r="C27" s="125"/>
      <c r="D27" s="125"/>
      <c r="E27" s="35" t="s">
        <v>1</v>
      </c>
      <c r="F27" s="35"/>
      <c r="G27" s="35"/>
      <c r="H27" s="35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23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2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30" t="s">
        <v>38</v>
      </c>
      <c r="E30" s="37"/>
      <c r="F30" s="37"/>
      <c r="G30" s="37"/>
      <c r="H30" s="37"/>
      <c r="I30" s="123"/>
      <c r="J30" s="95">
        <f>ROUND(J121,2)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2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40</v>
      </c>
      <c r="G32" s="37"/>
      <c r="H32" s="37"/>
      <c r="I32" s="131" t="s">
        <v>39</v>
      </c>
      <c r="J32" s="42" t="s">
        <v>41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32" t="s">
        <v>42</v>
      </c>
      <c r="E33" s="31" t="s">
        <v>43</v>
      </c>
      <c r="F33" s="133">
        <f>ROUND((SUM(BE121:BE367)),2)</f>
        <v>0</v>
      </c>
      <c r="G33" s="37"/>
      <c r="H33" s="37"/>
      <c r="I33" s="134">
        <v>0.21</v>
      </c>
      <c r="J33" s="133">
        <f>ROUND(((SUM(BE121:BE367))*I33),2)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44</v>
      </c>
      <c r="F34" s="133">
        <f>ROUND((SUM(BF121:BF367)),2)</f>
        <v>0</v>
      </c>
      <c r="G34" s="37"/>
      <c r="H34" s="37"/>
      <c r="I34" s="134">
        <v>0.15</v>
      </c>
      <c r="J34" s="133">
        <f>ROUND(((SUM(BF121:BF367))*I34),2)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45</v>
      </c>
      <c r="F35" s="133">
        <f>ROUND((SUM(BG121:BG367)),2)</f>
        <v>0</v>
      </c>
      <c r="G35" s="37"/>
      <c r="H35" s="37"/>
      <c r="I35" s="134">
        <v>0.21</v>
      </c>
      <c r="J35" s="133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46</v>
      </c>
      <c r="F36" s="133">
        <f>ROUND((SUM(BH121:BH367)),2)</f>
        <v>0</v>
      </c>
      <c r="G36" s="37"/>
      <c r="H36" s="37"/>
      <c r="I36" s="134">
        <v>0.15</v>
      </c>
      <c r="J36" s="133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47</v>
      </c>
      <c r="F37" s="133">
        <f>ROUND((SUM(BI121:BI367)),2)</f>
        <v>0</v>
      </c>
      <c r="G37" s="37"/>
      <c r="H37" s="37"/>
      <c r="I37" s="134">
        <v>0</v>
      </c>
      <c r="J37" s="133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23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5"/>
      <c r="D39" s="136" t="s">
        <v>48</v>
      </c>
      <c r="E39" s="80"/>
      <c r="F39" s="80"/>
      <c r="G39" s="137" t="s">
        <v>49</v>
      </c>
      <c r="H39" s="138" t="s">
        <v>50</v>
      </c>
      <c r="I39" s="139"/>
      <c r="J39" s="140">
        <f>SUM(J30:J37)</f>
        <v>0</v>
      </c>
      <c r="K39" s="141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3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9"/>
      <c r="L41" s="21"/>
    </row>
    <row r="42" spans="2:12" s="1" customFormat="1" ht="14.4" customHeight="1">
      <c r="B42" s="21"/>
      <c r="I42" s="119"/>
      <c r="L42" s="21"/>
    </row>
    <row r="43" spans="2:12" s="1" customFormat="1" ht="14.4" customHeight="1">
      <c r="B43" s="21"/>
      <c r="I43" s="119"/>
      <c r="L43" s="21"/>
    </row>
    <row r="44" spans="2:12" s="1" customFormat="1" ht="14.4" customHeight="1">
      <c r="B44" s="21"/>
      <c r="I44" s="119"/>
      <c r="L44" s="21"/>
    </row>
    <row r="45" spans="2:12" s="1" customFormat="1" ht="14.4" customHeight="1">
      <c r="B45" s="21"/>
      <c r="I45" s="119"/>
      <c r="L45" s="21"/>
    </row>
    <row r="46" spans="2:12" s="1" customFormat="1" ht="14.4" customHeight="1">
      <c r="B46" s="21"/>
      <c r="I46" s="119"/>
      <c r="L46" s="21"/>
    </row>
    <row r="47" spans="2:12" s="1" customFormat="1" ht="14.4" customHeight="1">
      <c r="B47" s="21"/>
      <c r="I47" s="119"/>
      <c r="L47" s="21"/>
    </row>
    <row r="48" spans="2:12" s="1" customFormat="1" ht="14.4" customHeight="1">
      <c r="B48" s="21"/>
      <c r="I48" s="119"/>
      <c r="L48" s="21"/>
    </row>
    <row r="49" spans="2:12" s="1" customFormat="1" ht="14.4" customHeight="1">
      <c r="B49" s="21"/>
      <c r="I49" s="119"/>
      <c r="L49" s="21"/>
    </row>
    <row r="50" spans="2:12" s="2" customFormat="1" ht="14.4" customHeight="1">
      <c r="B50" s="54"/>
      <c r="D50" s="55" t="s">
        <v>51</v>
      </c>
      <c r="E50" s="56"/>
      <c r="F50" s="56"/>
      <c r="G50" s="55" t="s">
        <v>52</v>
      </c>
      <c r="H50" s="56"/>
      <c r="I50" s="142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53</v>
      </c>
      <c r="E61" s="40"/>
      <c r="F61" s="143" t="s">
        <v>54</v>
      </c>
      <c r="G61" s="57" t="s">
        <v>53</v>
      </c>
      <c r="H61" s="40"/>
      <c r="I61" s="144"/>
      <c r="J61" s="145" t="s">
        <v>54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55</v>
      </c>
      <c r="E65" s="58"/>
      <c r="F65" s="58"/>
      <c r="G65" s="55" t="s">
        <v>56</v>
      </c>
      <c r="H65" s="58"/>
      <c r="I65" s="146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53</v>
      </c>
      <c r="E76" s="40"/>
      <c r="F76" s="143" t="s">
        <v>54</v>
      </c>
      <c r="G76" s="57" t="s">
        <v>53</v>
      </c>
      <c r="H76" s="40"/>
      <c r="I76" s="144"/>
      <c r="J76" s="145" t="s">
        <v>54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48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107</v>
      </c>
      <c r="D82" s="37"/>
      <c r="E82" s="37"/>
      <c r="F82" s="37"/>
      <c r="G82" s="37"/>
      <c r="H82" s="37"/>
      <c r="I82" s="123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3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123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2" t="str">
        <f>E7</f>
        <v>III/19347 a III/19348 Kvíčovice (2.etapa)</v>
      </c>
      <c r="F85" s="31"/>
      <c r="G85" s="31"/>
      <c r="H85" s="31"/>
      <c r="I85" s="123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105</v>
      </c>
      <c r="D86" s="37"/>
      <c r="E86" s="37"/>
      <c r="F86" s="37"/>
      <c r="G86" s="37"/>
      <c r="H86" s="37"/>
      <c r="I86" s="123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 301 - Odvodnění</v>
      </c>
      <c r="F87" s="37"/>
      <c r="G87" s="37"/>
      <c r="H87" s="37"/>
      <c r="I87" s="123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23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19</v>
      </c>
      <c r="D89" s="37"/>
      <c r="E89" s="37"/>
      <c r="F89" s="26" t="str">
        <f>F12</f>
        <v xml:space="preserve"> </v>
      </c>
      <c r="G89" s="37"/>
      <c r="H89" s="37"/>
      <c r="I89" s="124" t="s">
        <v>21</v>
      </c>
      <c r="J89" s="68" t="str">
        <f>IF(J12="","",J12)</f>
        <v>23. 2. 2020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23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 xml:space="preserve"> </v>
      </c>
      <c r="G91" s="37"/>
      <c r="H91" s="37"/>
      <c r="I91" s="124" t="s">
        <v>29</v>
      </c>
      <c r="J91" s="35" t="str">
        <f>E21</f>
        <v>U-PROJEKT DOS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4" t="s">
        <v>33</v>
      </c>
      <c r="J92" s="35" t="str">
        <f>E24</f>
        <v>SPRINCL s.r.o.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23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49" t="s">
        <v>108</v>
      </c>
      <c r="D94" s="135"/>
      <c r="E94" s="135"/>
      <c r="F94" s="135"/>
      <c r="G94" s="135"/>
      <c r="H94" s="135"/>
      <c r="I94" s="150"/>
      <c r="J94" s="151" t="s">
        <v>109</v>
      </c>
      <c r="K94" s="135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23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52" t="s">
        <v>110</v>
      </c>
      <c r="D96" s="37"/>
      <c r="E96" s="37"/>
      <c r="F96" s="37"/>
      <c r="G96" s="37"/>
      <c r="H96" s="37"/>
      <c r="I96" s="123"/>
      <c r="J96" s="95">
        <f>J121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111</v>
      </c>
    </row>
    <row r="97" spans="1:31" s="9" customFormat="1" ht="24.95" customHeight="1">
      <c r="A97" s="9"/>
      <c r="B97" s="153"/>
      <c r="C97" s="9"/>
      <c r="D97" s="154" t="s">
        <v>112</v>
      </c>
      <c r="E97" s="155"/>
      <c r="F97" s="155"/>
      <c r="G97" s="155"/>
      <c r="H97" s="155"/>
      <c r="I97" s="156"/>
      <c r="J97" s="157">
        <f>J122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8"/>
      <c r="C98" s="10"/>
      <c r="D98" s="159" t="s">
        <v>893</v>
      </c>
      <c r="E98" s="160"/>
      <c r="F98" s="160"/>
      <c r="G98" s="160"/>
      <c r="H98" s="160"/>
      <c r="I98" s="161"/>
      <c r="J98" s="162">
        <f>J123</f>
        <v>0</v>
      </c>
      <c r="K98" s="10"/>
      <c r="L98" s="15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8"/>
      <c r="C99" s="10"/>
      <c r="D99" s="159" t="s">
        <v>894</v>
      </c>
      <c r="E99" s="160"/>
      <c r="F99" s="160"/>
      <c r="G99" s="160"/>
      <c r="H99" s="160"/>
      <c r="I99" s="161"/>
      <c r="J99" s="162">
        <f>J216</f>
        <v>0</v>
      </c>
      <c r="K99" s="10"/>
      <c r="L99" s="15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8"/>
      <c r="C100" s="10"/>
      <c r="D100" s="159" t="s">
        <v>895</v>
      </c>
      <c r="E100" s="160"/>
      <c r="F100" s="160"/>
      <c r="G100" s="160"/>
      <c r="H100" s="160"/>
      <c r="I100" s="161"/>
      <c r="J100" s="162">
        <f>J278</f>
        <v>0</v>
      </c>
      <c r="K100" s="10"/>
      <c r="L100" s="15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58"/>
      <c r="C101" s="10"/>
      <c r="D101" s="159" t="s">
        <v>119</v>
      </c>
      <c r="E101" s="160"/>
      <c r="F101" s="160"/>
      <c r="G101" s="160"/>
      <c r="H101" s="160"/>
      <c r="I101" s="161"/>
      <c r="J101" s="162">
        <f>J334</f>
        <v>0</v>
      </c>
      <c r="K101" s="10"/>
      <c r="L101" s="15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7"/>
      <c r="D102" s="37"/>
      <c r="E102" s="37"/>
      <c r="F102" s="37"/>
      <c r="G102" s="37"/>
      <c r="H102" s="37"/>
      <c r="I102" s="123"/>
      <c r="J102" s="37"/>
      <c r="K102" s="37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59"/>
      <c r="C103" s="60"/>
      <c r="D103" s="60"/>
      <c r="E103" s="60"/>
      <c r="F103" s="60"/>
      <c r="G103" s="60"/>
      <c r="H103" s="60"/>
      <c r="I103" s="147"/>
      <c r="J103" s="60"/>
      <c r="K103" s="60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1"/>
      <c r="C107" s="62"/>
      <c r="D107" s="62"/>
      <c r="E107" s="62"/>
      <c r="F107" s="62"/>
      <c r="G107" s="62"/>
      <c r="H107" s="62"/>
      <c r="I107" s="148"/>
      <c r="J107" s="62"/>
      <c r="K107" s="62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121</v>
      </c>
      <c r="D108" s="37"/>
      <c r="E108" s="37"/>
      <c r="F108" s="37"/>
      <c r="G108" s="37"/>
      <c r="H108" s="37"/>
      <c r="I108" s="123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7"/>
      <c r="D109" s="37"/>
      <c r="E109" s="37"/>
      <c r="F109" s="37"/>
      <c r="G109" s="37"/>
      <c r="H109" s="37"/>
      <c r="I109" s="123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15</v>
      </c>
      <c r="D110" s="37"/>
      <c r="E110" s="37"/>
      <c r="F110" s="37"/>
      <c r="G110" s="37"/>
      <c r="H110" s="37"/>
      <c r="I110" s="123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7"/>
      <c r="D111" s="37"/>
      <c r="E111" s="122" t="str">
        <f>E7</f>
        <v>III/19347 a III/19348 Kvíčovice (2.etapa)</v>
      </c>
      <c r="F111" s="31"/>
      <c r="G111" s="31"/>
      <c r="H111" s="31"/>
      <c r="I111" s="123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105</v>
      </c>
      <c r="D112" s="37"/>
      <c r="E112" s="37"/>
      <c r="F112" s="37"/>
      <c r="G112" s="37"/>
      <c r="H112" s="37"/>
      <c r="I112" s="123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7"/>
      <c r="D113" s="37"/>
      <c r="E113" s="66" t="str">
        <f>E9</f>
        <v>SO 301 - Odvodnění</v>
      </c>
      <c r="F113" s="37"/>
      <c r="G113" s="37"/>
      <c r="H113" s="37"/>
      <c r="I113" s="123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7"/>
      <c r="D114" s="37"/>
      <c r="E114" s="37"/>
      <c r="F114" s="37"/>
      <c r="G114" s="37"/>
      <c r="H114" s="37"/>
      <c r="I114" s="123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19</v>
      </c>
      <c r="D115" s="37"/>
      <c r="E115" s="37"/>
      <c r="F115" s="26" t="str">
        <f>F12</f>
        <v xml:space="preserve"> </v>
      </c>
      <c r="G115" s="37"/>
      <c r="H115" s="37"/>
      <c r="I115" s="124" t="s">
        <v>21</v>
      </c>
      <c r="J115" s="68" t="str">
        <f>IF(J12="","",J12)</f>
        <v>23. 2. 2020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7"/>
      <c r="D116" s="37"/>
      <c r="E116" s="37"/>
      <c r="F116" s="37"/>
      <c r="G116" s="37"/>
      <c r="H116" s="37"/>
      <c r="I116" s="123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5.65" customHeight="1">
      <c r="A117" s="37"/>
      <c r="B117" s="38"/>
      <c r="C117" s="31" t="s">
        <v>23</v>
      </c>
      <c r="D117" s="37"/>
      <c r="E117" s="37"/>
      <c r="F117" s="26" t="str">
        <f>E15</f>
        <v xml:space="preserve"> </v>
      </c>
      <c r="G117" s="37"/>
      <c r="H117" s="37"/>
      <c r="I117" s="124" t="s">
        <v>29</v>
      </c>
      <c r="J117" s="35" t="str">
        <f>E21</f>
        <v>U-PROJEKT DOS s.r.o.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27</v>
      </c>
      <c r="D118" s="37"/>
      <c r="E118" s="37"/>
      <c r="F118" s="26" t="str">
        <f>IF(E18="","",E18)</f>
        <v>Vyplň údaj</v>
      </c>
      <c r="G118" s="37"/>
      <c r="H118" s="37"/>
      <c r="I118" s="124" t="s">
        <v>33</v>
      </c>
      <c r="J118" s="35" t="str">
        <f>E24</f>
        <v>SPRINCL s.r.o.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7"/>
      <c r="D119" s="37"/>
      <c r="E119" s="37"/>
      <c r="F119" s="37"/>
      <c r="G119" s="37"/>
      <c r="H119" s="37"/>
      <c r="I119" s="123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63"/>
      <c r="B120" s="164"/>
      <c r="C120" s="165" t="s">
        <v>122</v>
      </c>
      <c r="D120" s="166" t="s">
        <v>63</v>
      </c>
      <c r="E120" s="166" t="s">
        <v>59</v>
      </c>
      <c r="F120" s="166" t="s">
        <v>60</v>
      </c>
      <c r="G120" s="166" t="s">
        <v>123</v>
      </c>
      <c r="H120" s="166" t="s">
        <v>124</v>
      </c>
      <c r="I120" s="167" t="s">
        <v>125</v>
      </c>
      <c r="J120" s="166" t="s">
        <v>109</v>
      </c>
      <c r="K120" s="168" t="s">
        <v>126</v>
      </c>
      <c r="L120" s="169"/>
      <c r="M120" s="85" t="s">
        <v>1</v>
      </c>
      <c r="N120" s="86" t="s">
        <v>42</v>
      </c>
      <c r="O120" s="86" t="s">
        <v>127</v>
      </c>
      <c r="P120" s="86" t="s">
        <v>128</v>
      </c>
      <c r="Q120" s="86" t="s">
        <v>129</v>
      </c>
      <c r="R120" s="86" t="s">
        <v>130</v>
      </c>
      <c r="S120" s="86" t="s">
        <v>131</v>
      </c>
      <c r="T120" s="87" t="s">
        <v>132</v>
      </c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</row>
    <row r="121" spans="1:63" s="2" customFormat="1" ht="22.8" customHeight="1">
      <c r="A121" s="37"/>
      <c r="B121" s="38"/>
      <c r="C121" s="92" t="s">
        <v>133</v>
      </c>
      <c r="D121" s="37"/>
      <c r="E121" s="37"/>
      <c r="F121" s="37"/>
      <c r="G121" s="37"/>
      <c r="H121" s="37"/>
      <c r="I121" s="123"/>
      <c r="J121" s="170">
        <f>BK121</f>
        <v>0</v>
      </c>
      <c r="K121" s="37"/>
      <c r="L121" s="38"/>
      <c r="M121" s="88"/>
      <c r="N121" s="72"/>
      <c r="O121" s="89"/>
      <c r="P121" s="171">
        <f>P122</f>
        <v>0</v>
      </c>
      <c r="Q121" s="89"/>
      <c r="R121" s="171">
        <f>R122</f>
        <v>525.7300603114</v>
      </c>
      <c r="S121" s="89"/>
      <c r="T121" s="172">
        <f>T122</f>
        <v>6.6499999999999995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8" t="s">
        <v>77</v>
      </c>
      <c r="AU121" s="18" t="s">
        <v>111</v>
      </c>
      <c r="BK121" s="173">
        <f>BK122</f>
        <v>0</v>
      </c>
    </row>
    <row r="122" spans="1:63" s="12" customFormat="1" ht="25.9" customHeight="1">
      <c r="A122" s="12"/>
      <c r="B122" s="174"/>
      <c r="C122" s="12"/>
      <c r="D122" s="175" t="s">
        <v>77</v>
      </c>
      <c r="E122" s="176" t="s">
        <v>134</v>
      </c>
      <c r="F122" s="176" t="s">
        <v>135</v>
      </c>
      <c r="G122" s="12"/>
      <c r="H122" s="12"/>
      <c r="I122" s="177"/>
      <c r="J122" s="178">
        <f>BK122</f>
        <v>0</v>
      </c>
      <c r="K122" s="12"/>
      <c r="L122" s="174"/>
      <c r="M122" s="179"/>
      <c r="N122" s="180"/>
      <c r="O122" s="180"/>
      <c r="P122" s="181">
        <f>P123+P216+P278</f>
        <v>0</v>
      </c>
      <c r="Q122" s="180"/>
      <c r="R122" s="181">
        <f>R123+R216+R278</f>
        <v>525.7300603114</v>
      </c>
      <c r="S122" s="180"/>
      <c r="T122" s="182">
        <f>T123+T216+T278</f>
        <v>6.6499999999999995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75" t="s">
        <v>86</v>
      </c>
      <c r="AT122" s="183" t="s">
        <v>77</v>
      </c>
      <c r="AU122" s="183" t="s">
        <v>78</v>
      </c>
      <c r="AY122" s="175" t="s">
        <v>136</v>
      </c>
      <c r="BK122" s="184">
        <f>BK123+BK216+BK278</f>
        <v>0</v>
      </c>
    </row>
    <row r="123" spans="1:63" s="12" customFormat="1" ht="22.8" customHeight="1">
      <c r="A123" s="12"/>
      <c r="B123" s="174"/>
      <c r="C123" s="12"/>
      <c r="D123" s="175" t="s">
        <v>77</v>
      </c>
      <c r="E123" s="185" t="s">
        <v>86</v>
      </c>
      <c r="F123" s="185" t="s">
        <v>896</v>
      </c>
      <c r="G123" s="12"/>
      <c r="H123" s="12"/>
      <c r="I123" s="177"/>
      <c r="J123" s="186">
        <f>BK123</f>
        <v>0</v>
      </c>
      <c r="K123" s="12"/>
      <c r="L123" s="174"/>
      <c r="M123" s="179"/>
      <c r="N123" s="180"/>
      <c r="O123" s="180"/>
      <c r="P123" s="181">
        <f>SUM(P124:P215)</f>
        <v>0</v>
      </c>
      <c r="Q123" s="180"/>
      <c r="R123" s="181">
        <f>SUM(R124:R215)</f>
        <v>384.6838093714</v>
      </c>
      <c r="S123" s="180"/>
      <c r="T123" s="182">
        <f>SUM(T124:T215)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75" t="s">
        <v>86</v>
      </c>
      <c r="AT123" s="183" t="s">
        <v>77</v>
      </c>
      <c r="AU123" s="183" t="s">
        <v>86</v>
      </c>
      <c r="AY123" s="175" t="s">
        <v>136</v>
      </c>
      <c r="BK123" s="184">
        <f>SUM(BK124:BK215)</f>
        <v>0</v>
      </c>
    </row>
    <row r="124" spans="1:65" s="2" customFormat="1" ht="16.5" customHeight="1">
      <c r="A124" s="37"/>
      <c r="B124" s="187"/>
      <c r="C124" s="188" t="s">
        <v>86</v>
      </c>
      <c r="D124" s="188" t="s">
        <v>139</v>
      </c>
      <c r="E124" s="189" t="s">
        <v>897</v>
      </c>
      <c r="F124" s="190" t="s">
        <v>898</v>
      </c>
      <c r="G124" s="191" t="s">
        <v>160</v>
      </c>
      <c r="H124" s="192">
        <v>11</v>
      </c>
      <c r="I124" s="193"/>
      <c r="J124" s="192">
        <f>ROUND(I124*H124,2)</f>
        <v>0</v>
      </c>
      <c r="K124" s="190" t="s">
        <v>143</v>
      </c>
      <c r="L124" s="38"/>
      <c r="M124" s="194" t="s">
        <v>1</v>
      </c>
      <c r="N124" s="195" t="s">
        <v>43</v>
      </c>
      <c r="O124" s="76"/>
      <c r="P124" s="196">
        <f>O124*H124</f>
        <v>0</v>
      </c>
      <c r="Q124" s="196">
        <v>0.0269812134</v>
      </c>
      <c r="R124" s="196">
        <f>Q124*H124</f>
        <v>0.29679334739999996</v>
      </c>
      <c r="S124" s="196">
        <v>0</v>
      </c>
      <c r="T124" s="19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8" t="s">
        <v>144</v>
      </c>
      <c r="AT124" s="198" t="s">
        <v>139</v>
      </c>
      <c r="AU124" s="198" t="s">
        <v>88</v>
      </c>
      <c r="AY124" s="18" t="s">
        <v>136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86</v>
      </c>
      <c r="BK124" s="199">
        <f>ROUND(I124*H124,2)</f>
        <v>0</v>
      </c>
      <c r="BL124" s="18" t="s">
        <v>144</v>
      </c>
      <c r="BM124" s="198" t="s">
        <v>899</v>
      </c>
    </row>
    <row r="125" spans="1:47" s="2" customFormat="1" ht="12">
      <c r="A125" s="37"/>
      <c r="B125" s="38"/>
      <c r="C125" s="37"/>
      <c r="D125" s="200" t="s">
        <v>146</v>
      </c>
      <c r="E125" s="37"/>
      <c r="F125" s="201" t="s">
        <v>900</v>
      </c>
      <c r="G125" s="37"/>
      <c r="H125" s="37"/>
      <c r="I125" s="123"/>
      <c r="J125" s="37"/>
      <c r="K125" s="37"/>
      <c r="L125" s="38"/>
      <c r="M125" s="202"/>
      <c r="N125" s="203"/>
      <c r="O125" s="76"/>
      <c r="P125" s="76"/>
      <c r="Q125" s="76"/>
      <c r="R125" s="76"/>
      <c r="S125" s="76"/>
      <c r="T125" s="7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146</v>
      </c>
      <c r="AU125" s="18" t="s">
        <v>88</v>
      </c>
    </row>
    <row r="126" spans="1:51" s="13" customFormat="1" ht="12">
      <c r="A126" s="13"/>
      <c r="B126" s="204"/>
      <c r="C126" s="13"/>
      <c r="D126" s="200" t="s">
        <v>148</v>
      </c>
      <c r="E126" s="205" t="s">
        <v>1</v>
      </c>
      <c r="F126" s="206" t="s">
        <v>901</v>
      </c>
      <c r="G126" s="13"/>
      <c r="H126" s="205" t="s">
        <v>1</v>
      </c>
      <c r="I126" s="207"/>
      <c r="J126" s="13"/>
      <c r="K126" s="13"/>
      <c r="L126" s="204"/>
      <c r="M126" s="208"/>
      <c r="N126" s="209"/>
      <c r="O126" s="209"/>
      <c r="P126" s="209"/>
      <c r="Q126" s="209"/>
      <c r="R126" s="209"/>
      <c r="S126" s="209"/>
      <c r="T126" s="21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05" t="s">
        <v>148</v>
      </c>
      <c r="AU126" s="205" t="s">
        <v>88</v>
      </c>
      <c r="AV126" s="13" t="s">
        <v>86</v>
      </c>
      <c r="AW126" s="13" t="s">
        <v>32</v>
      </c>
      <c r="AX126" s="13" t="s">
        <v>78</v>
      </c>
      <c r="AY126" s="205" t="s">
        <v>136</v>
      </c>
    </row>
    <row r="127" spans="1:51" s="14" customFormat="1" ht="12">
      <c r="A127" s="14"/>
      <c r="B127" s="211"/>
      <c r="C127" s="14"/>
      <c r="D127" s="200" t="s">
        <v>148</v>
      </c>
      <c r="E127" s="212" t="s">
        <v>1</v>
      </c>
      <c r="F127" s="213" t="s">
        <v>137</v>
      </c>
      <c r="G127" s="14"/>
      <c r="H127" s="214">
        <v>11</v>
      </c>
      <c r="I127" s="215"/>
      <c r="J127" s="14"/>
      <c r="K127" s="14"/>
      <c r="L127" s="211"/>
      <c r="M127" s="216"/>
      <c r="N127" s="217"/>
      <c r="O127" s="217"/>
      <c r="P127" s="217"/>
      <c r="Q127" s="217"/>
      <c r="R127" s="217"/>
      <c r="S127" s="217"/>
      <c r="T127" s="21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12" t="s">
        <v>148</v>
      </c>
      <c r="AU127" s="212" t="s">
        <v>88</v>
      </c>
      <c r="AV127" s="14" t="s">
        <v>88</v>
      </c>
      <c r="AW127" s="14" t="s">
        <v>32</v>
      </c>
      <c r="AX127" s="14" t="s">
        <v>78</v>
      </c>
      <c r="AY127" s="212" t="s">
        <v>136</v>
      </c>
    </row>
    <row r="128" spans="1:51" s="15" customFormat="1" ht="12">
      <c r="A128" s="15"/>
      <c r="B128" s="219"/>
      <c r="C128" s="15"/>
      <c r="D128" s="200" t="s">
        <v>148</v>
      </c>
      <c r="E128" s="220" t="s">
        <v>1</v>
      </c>
      <c r="F128" s="221" t="s">
        <v>151</v>
      </c>
      <c r="G128" s="15"/>
      <c r="H128" s="222">
        <v>11</v>
      </c>
      <c r="I128" s="223"/>
      <c r="J128" s="15"/>
      <c r="K128" s="15"/>
      <c r="L128" s="219"/>
      <c r="M128" s="224"/>
      <c r="N128" s="225"/>
      <c r="O128" s="225"/>
      <c r="P128" s="225"/>
      <c r="Q128" s="225"/>
      <c r="R128" s="225"/>
      <c r="S128" s="225"/>
      <c r="T128" s="22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20" t="s">
        <v>148</v>
      </c>
      <c r="AU128" s="220" t="s">
        <v>88</v>
      </c>
      <c r="AV128" s="15" t="s">
        <v>144</v>
      </c>
      <c r="AW128" s="15" t="s">
        <v>32</v>
      </c>
      <c r="AX128" s="15" t="s">
        <v>86</v>
      </c>
      <c r="AY128" s="220" t="s">
        <v>136</v>
      </c>
    </row>
    <row r="129" spans="1:65" s="2" customFormat="1" ht="21.75" customHeight="1">
      <c r="A129" s="37"/>
      <c r="B129" s="187"/>
      <c r="C129" s="188" t="s">
        <v>88</v>
      </c>
      <c r="D129" s="188" t="s">
        <v>139</v>
      </c>
      <c r="E129" s="189" t="s">
        <v>902</v>
      </c>
      <c r="F129" s="190" t="s">
        <v>903</v>
      </c>
      <c r="G129" s="191" t="s">
        <v>904</v>
      </c>
      <c r="H129" s="192">
        <v>90</v>
      </c>
      <c r="I129" s="193"/>
      <c r="J129" s="192">
        <f>ROUND(I129*H129,2)</f>
        <v>0</v>
      </c>
      <c r="K129" s="190" t="s">
        <v>143</v>
      </c>
      <c r="L129" s="38"/>
      <c r="M129" s="194" t="s">
        <v>1</v>
      </c>
      <c r="N129" s="195" t="s">
        <v>43</v>
      </c>
      <c r="O129" s="76"/>
      <c r="P129" s="196">
        <f>O129*H129</f>
        <v>0</v>
      </c>
      <c r="Q129" s="196">
        <v>6.37392E-05</v>
      </c>
      <c r="R129" s="196">
        <f>Q129*H129</f>
        <v>0.005736527999999999</v>
      </c>
      <c r="S129" s="196">
        <v>0</v>
      </c>
      <c r="T129" s="19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8" t="s">
        <v>144</v>
      </c>
      <c r="AT129" s="198" t="s">
        <v>139</v>
      </c>
      <c r="AU129" s="198" t="s">
        <v>88</v>
      </c>
      <c r="AY129" s="18" t="s">
        <v>136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86</v>
      </c>
      <c r="BK129" s="199">
        <f>ROUND(I129*H129,2)</f>
        <v>0</v>
      </c>
      <c r="BL129" s="18" t="s">
        <v>144</v>
      </c>
      <c r="BM129" s="198" t="s">
        <v>905</v>
      </c>
    </row>
    <row r="130" spans="1:47" s="2" customFormat="1" ht="12">
      <c r="A130" s="37"/>
      <c r="B130" s="38"/>
      <c r="C130" s="37"/>
      <c r="D130" s="200" t="s">
        <v>146</v>
      </c>
      <c r="E130" s="37"/>
      <c r="F130" s="201" t="s">
        <v>906</v>
      </c>
      <c r="G130" s="37"/>
      <c r="H130" s="37"/>
      <c r="I130" s="123"/>
      <c r="J130" s="37"/>
      <c r="K130" s="37"/>
      <c r="L130" s="38"/>
      <c r="M130" s="202"/>
      <c r="N130" s="203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146</v>
      </c>
      <c r="AU130" s="18" t="s">
        <v>88</v>
      </c>
    </row>
    <row r="131" spans="1:51" s="13" customFormat="1" ht="12">
      <c r="A131" s="13"/>
      <c r="B131" s="204"/>
      <c r="C131" s="13"/>
      <c r="D131" s="200" t="s">
        <v>148</v>
      </c>
      <c r="E131" s="205" t="s">
        <v>1</v>
      </c>
      <c r="F131" s="206" t="s">
        <v>903</v>
      </c>
      <c r="G131" s="13"/>
      <c r="H131" s="205" t="s">
        <v>1</v>
      </c>
      <c r="I131" s="207"/>
      <c r="J131" s="13"/>
      <c r="K131" s="13"/>
      <c r="L131" s="204"/>
      <c r="M131" s="208"/>
      <c r="N131" s="209"/>
      <c r="O131" s="209"/>
      <c r="P131" s="209"/>
      <c r="Q131" s="209"/>
      <c r="R131" s="209"/>
      <c r="S131" s="209"/>
      <c r="T131" s="21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05" t="s">
        <v>148</v>
      </c>
      <c r="AU131" s="205" t="s">
        <v>88</v>
      </c>
      <c r="AV131" s="13" t="s">
        <v>86</v>
      </c>
      <c r="AW131" s="13" t="s">
        <v>32</v>
      </c>
      <c r="AX131" s="13" t="s">
        <v>78</v>
      </c>
      <c r="AY131" s="205" t="s">
        <v>136</v>
      </c>
    </row>
    <row r="132" spans="1:51" s="14" customFormat="1" ht="12">
      <c r="A132" s="14"/>
      <c r="B132" s="211"/>
      <c r="C132" s="14"/>
      <c r="D132" s="200" t="s">
        <v>148</v>
      </c>
      <c r="E132" s="212" t="s">
        <v>1</v>
      </c>
      <c r="F132" s="213" t="s">
        <v>907</v>
      </c>
      <c r="G132" s="14"/>
      <c r="H132" s="214">
        <v>90</v>
      </c>
      <c r="I132" s="215"/>
      <c r="J132" s="14"/>
      <c r="K132" s="14"/>
      <c r="L132" s="211"/>
      <c r="M132" s="216"/>
      <c r="N132" s="217"/>
      <c r="O132" s="217"/>
      <c r="P132" s="217"/>
      <c r="Q132" s="217"/>
      <c r="R132" s="217"/>
      <c r="S132" s="217"/>
      <c r="T132" s="21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12" t="s">
        <v>148</v>
      </c>
      <c r="AU132" s="212" t="s">
        <v>88</v>
      </c>
      <c r="AV132" s="14" t="s">
        <v>88</v>
      </c>
      <c r="AW132" s="14" t="s">
        <v>32</v>
      </c>
      <c r="AX132" s="14" t="s">
        <v>78</v>
      </c>
      <c r="AY132" s="212" t="s">
        <v>136</v>
      </c>
    </row>
    <row r="133" spans="1:51" s="15" customFormat="1" ht="12">
      <c r="A133" s="15"/>
      <c r="B133" s="219"/>
      <c r="C133" s="15"/>
      <c r="D133" s="200" t="s">
        <v>148</v>
      </c>
      <c r="E133" s="220" t="s">
        <v>1</v>
      </c>
      <c r="F133" s="221" t="s">
        <v>151</v>
      </c>
      <c r="G133" s="15"/>
      <c r="H133" s="222">
        <v>90</v>
      </c>
      <c r="I133" s="223"/>
      <c r="J133" s="15"/>
      <c r="K133" s="15"/>
      <c r="L133" s="219"/>
      <c r="M133" s="224"/>
      <c r="N133" s="225"/>
      <c r="O133" s="225"/>
      <c r="P133" s="225"/>
      <c r="Q133" s="225"/>
      <c r="R133" s="225"/>
      <c r="S133" s="225"/>
      <c r="T133" s="22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20" t="s">
        <v>148</v>
      </c>
      <c r="AU133" s="220" t="s">
        <v>88</v>
      </c>
      <c r="AV133" s="15" t="s">
        <v>144</v>
      </c>
      <c r="AW133" s="15" t="s">
        <v>32</v>
      </c>
      <c r="AX133" s="15" t="s">
        <v>86</v>
      </c>
      <c r="AY133" s="220" t="s">
        <v>136</v>
      </c>
    </row>
    <row r="134" spans="1:65" s="2" customFormat="1" ht="21.75" customHeight="1">
      <c r="A134" s="37"/>
      <c r="B134" s="187"/>
      <c r="C134" s="188" t="s">
        <v>157</v>
      </c>
      <c r="D134" s="188" t="s">
        <v>139</v>
      </c>
      <c r="E134" s="189" t="s">
        <v>908</v>
      </c>
      <c r="F134" s="190" t="s">
        <v>909</v>
      </c>
      <c r="G134" s="191" t="s">
        <v>904</v>
      </c>
      <c r="H134" s="192">
        <v>45</v>
      </c>
      <c r="I134" s="193"/>
      <c r="J134" s="192">
        <f>ROUND(I134*H134,2)</f>
        <v>0</v>
      </c>
      <c r="K134" s="190" t="s">
        <v>143</v>
      </c>
      <c r="L134" s="38"/>
      <c r="M134" s="194" t="s">
        <v>1</v>
      </c>
      <c r="N134" s="195" t="s">
        <v>43</v>
      </c>
      <c r="O134" s="76"/>
      <c r="P134" s="196">
        <f>O134*H134</f>
        <v>0</v>
      </c>
      <c r="Q134" s="196">
        <v>7.9674E-05</v>
      </c>
      <c r="R134" s="196">
        <f>Q134*H134</f>
        <v>0.00358533</v>
      </c>
      <c r="S134" s="196">
        <v>0</v>
      </c>
      <c r="T134" s="19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8" t="s">
        <v>144</v>
      </c>
      <c r="AT134" s="198" t="s">
        <v>139</v>
      </c>
      <c r="AU134" s="198" t="s">
        <v>88</v>
      </c>
      <c r="AY134" s="18" t="s">
        <v>136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86</v>
      </c>
      <c r="BK134" s="199">
        <f>ROUND(I134*H134,2)</f>
        <v>0</v>
      </c>
      <c r="BL134" s="18" t="s">
        <v>144</v>
      </c>
      <c r="BM134" s="198" t="s">
        <v>910</v>
      </c>
    </row>
    <row r="135" spans="1:47" s="2" customFormat="1" ht="12">
      <c r="A135" s="37"/>
      <c r="B135" s="38"/>
      <c r="C135" s="37"/>
      <c r="D135" s="200" t="s">
        <v>146</v>
      </c>
      <c r="E135" s="37"/>
      <c r="F135" s="201" t="s">
        <v>911</v>
      </c>
      <c r="G135" s="37"/>
      <c r="H135" s="37"/>
      <c r="I135" s="123"/>
      <c r="J135" s="37"/>
      <c r="K135" s="37"/>
      <c r="L135" s="38"/>
      <c r="M135" s="202"/>
      <c r="N135" s="203"/>
      <c r="O135" s="76"/>
      <c r="P135" s="76"/>
      <c r="Q135" s="76"/>
      <c r="R135" s="76"/>
      <c r="S135" s="76"/>
      <c r="T135" s="7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146</v>
      </c>
      <c r="AU135" s="18" t="s">
        <v>88</v>
      </c>
    </row>
    <row r="136" spans="1:51" s="13" customFormat="1" ht="12">
      <c r="A136" s="13"/>
      <c r="B136" s="204"/>
      <c r="C136" s="13"/>
      <c r="D136" s="200" t="s">
        <v>148</v>
      </c>
      <c r="E136" s="205" t="s">
        <v>1</v>
      </c>
      <c r="F136" s="206" t="s">
        <v>912</v>
      </c>
      <c r="G136" s="13"/>
      <c r="H136" s="205" t="s">
        <v>1</v>
      </c>
      <c r="I136" s="207"/>
      <c r="J136" s="13"/>
      <c r="K136" s="13"/>
      <c r="L136" s="204"/>
      <c r="M136" s="208"/>
      <c r="N136" s="209"/>
      <c r="O136" s="209"/>
      <c r="P136" s="209"/>
      <c r="Q136" s="209"/>
      <c r="R136" s="209"/>
      <c r="S136" s="209"/>
      <c r="T136" s="21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05" t="s">
        <v>148</v>
      </c>
      <c r="AU136" s="205" t="s">
        <v>88</v>
      </c>
      <c r="AV136" s="13" t="s">
        <v>86</v>
      </c>
      <c r="AW136" s="13" t="s">
        <v>32</v>
      </c>
      <c r="AX136" s="13" t="s">
        <v>78</v>
      </c>
      <c r="AY136" s="205" t="s">
        <v>136</v>
      </c>
    </row>
    <row r="137" spans="1:51" s="14" customFormat="1" ht="12">
      <c r="A137" s="14"/>
      <c r="B137" s="211"/>
      <c r="C137" s="14"/>
      <c r="D137" s="200" t="s">
        <v>148</v>
      </c>
      <c r="E137" s="212" t="s">
        <v>1</v>
      </c>
      <c r="F137" s="213" t="s">
        <v>913</v>
      </c>
      <c r="G137" s="14"/>
      <c r="H137" s="214">
        <v>45</v>
      </c>
      <c r="I137" s="215"/>
      <c r="J137" s="14"/>
      <c r="K137" s="14"/>
      <c r="L137" s="211"/>
      <c r="M137" s="216"/>
      <c r="N137" s="217"/>
      <c r="O137" s="217"/>
      <c r="P137" s="217"/>
      <c r="Q137" s="217"/>
      <c r="R137" s="217"/>
      <c r="S137" s="217"/>
      <c r="T137" s="21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12" t="s">
        <v>148</v>
      </c>
      <c r="AU137" s="212" t="s">
        <v>88</v>
      </c>
      <c r="AV137" s="14" t="s">
        <v>88</v>
      </c>
      <c r="AW137" s="14" t="s">
        <v>32</v>
      </c>
      <c r="AX137" s="14" t="s">
        <v>78</v>
      </c>
      <c r="AY137" s="212" t="s">
        <v>136</v>
      </c>
    </row>
    <row r="138" spans="1:51" s="15" customFormat="1" ht="12">
      <c r="A138" s="15"/>
      <c r="B138" s="219"/>
      <c r="C138" s="15"/>
      <c r="D138" s="200" t="s">
        <v>148</v>
      </c>
      <c r="E138" s="220" t="s">
        <v>1</v>
      </c>
      <c r="F138" s="221" t="s">
        <v>151</v>
      </c>
      <c r="G138" s="15"/>
      <c r="H138" s="222">
        <v>45</v>
      </c>
      <c r="I138" s="223"/>
      <c r="J138" s="15"/>
      <c r="K138" s="15"/>
      <c r="L138" s="219"/>
      <c r="M138" s="224"/>
      <c r="N138" s="225"/>
      <c r="O138" s="225"/>
      <c r="P138" s="225"/>
      <c r="Q138" s="225"/>
      <c r="R138" s="225"/>
      <c r="S138" s="225"/>
      <c r="T138" s="22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20" t="s">
        <v>148</v>
      </c>
      <c r="AU138" s="220" t="s">
        <v>88</v>
      </c>
      <c r="AV138" s="15" t="s">
        <v>144</v>
      </c>
      <c r="AW138" s="15" t="s">
        <v>32</v>
      </c>
      <c r="AX138" s="15" t="s">
        <v>86</v>
      </c>
      <c r="AY138" s="220" t="s">
        <v>136</v>
      </c>
    </row>
    <row r="139" spans="1:65" s="2" customFormat="1" ht="21.75" customHeight="1">
      <c r="A139" s="37"/>
      <c r="B139" s="187"/>
      <c r="C139" s="188" t="s">
        <v>144</v>
      </c>
      <c r="D139" s="188" t="s">
        <v>139</v>
      </c>
      <c r="E139" s="189" t="s">
        <v>914</v>
      </c>
      <c r="F139" s="190" t="s">
        <v>915</v>
      </c>
      <c r="G139" s="191" t="s">
        <v>166</v>
      </c>
      <c r="H139" s="192">
        <v>19.98</v>
      </c>
      <c r="I139" s="193"/>
      <c r="J139" s="192">
        <f>ROUND(I139*H139,2)</f>
        <v>0</v>
      </c>
      <c r="K139" s="190" t="s">
        <v>143</v>
      </c>
      <c r="L139" s="38"/>
      <c r="M139" s="194" t="s">
        <v>1</v>
      </c>
      <c r="N139" s="195" t="s">
        <v>43</v>
      </c>
      <c r="O139" s="76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8" t="s">
        <v>144</v>
      </c>
      <c r="AT139" s="198" t="s">
        <v>139</v>
      </c>
      <c r="AU139" s="198" t="s">
        <v>88</v>
      </c>
      <c r="AY139" s="18" t="s">
        <v>136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86</v>
      </c>
      <c r="BK139" s="199">
        <f>ROUND(I139*H139,2)</f>
        <v>0</v>
      </c>
      <c r="BL139" s="18" t="s">
        <v>144</v>
      </c>
      <c r="BM139" s="198" t="s">
        <v>916</v>
      </c>
    </row>
    <row r="140" spans="1:47" s="2" customFormat="1" ht="12">
      <c r="A140" s="37"/>
      <c r="B140" s="38"/>
      <c r="C140" s="37"/>
      <c r="D140" s="200" t="s">
        <v>146</v>
      </c>
      <c r="E140" s="37"/>
      <c r="F140" s="201" t="s">
        <v>917</v>
      </c>
      <c r="G140" s="37"/>
      <c r="H140" s="37"/>
      <c r="I140" s="123"/>
      <c r="J140" s="37"/>
      <c r="K140" s="37"/>
      <c r="L140" s="38"/>
      <c r="M140" s="202"/>
      <c r="N140" s="203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146</v>
      </c>
      <c r="AU140" s="18" t="s">
        <v>88</v>
      </c>
    </row>
    <row r="141" spans="1:51" s="13" customFormat="1" ht="12">
      <c r="A141" s="13"/>
      <c r="B141" s="204"/>
      <c r="C141" s="13"/>
      <c r="D141" s="200" t="s">
        <v>148</v>
      </c>
      <c r="E141" s="205" t="s">
        <v>1</v>
      </c>
      <c r="F141" s="206" t="s">
        <v>918</v>
      </c>
      <c r="G141" s="13"/>
      <c r="H141" s="205" t="s">
        <v>1</v>
      </c>
      <c r="I141" s="207"/>
      <c r="J141" s="13"/>
      <c r="K141" s="13"/>
      <c r="L141" s="204"/>
      <c r="M141" s="208"/>
      <c r="N141" s="209"/>
      <c r="O141" s="209"/>
      <c r="P141" s="209"/>
      <c r="Q141" s="209"/>
      <c r="R141" s="209"/>
      <c r="S141" s="209"/>
      <c r="T141" s="21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05" t="s">
        <v>148</v>
      </c>
      <c r="AU141" s="205" t="s">
        <v>88</v>
      </c>
      <c r="AV141" s="13" t="s">
        <v>86</v>
      </c>
      <c r="AW141" s="13" t="s">
        <v>32</v>
      </c>
      <c r="AX141" s="13" t="s">
        <v>78</v>
      </c>
      <c r="AY141" s="205" t="s">
        <v>136</v>
      </c>
    </row>
    <row r="142" spans="1:51" s="14" customFormat="1" ht="12">
      <c r="A142" s="14"/>
      <c r="B142" s="211"/>
      <c r="C142" s="14"/>
      <c r="D142" s="200" t="s">
        <v>148</v>
      </c>
      <c r="E142" s="212" t="s">
        <v>1</v>
      </c>
      <c r="F142" s="213" t="s">
        <v>919</v>
      </c>
      <c r="G142" s="14"/>
      <c r="H142" s="214">
        <v>19.98</v>
      </c>
      <c r="I142" s="215"/>
      <c r="J142" s="14"/>
      <c r="K142" s="14"/>
      <c r="L142" s="211"/>
      <c r="M142" s="216"/>
      <c r="N142" s="217"/>
      <c r="O142" s="217"/>
      <c r="P142" s="217"/>
      <c r="Q142" s="217"/>
      <c r="R142" s="217"/>
      <c r="S142" s="217"/>
      <c r="T142" s="21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12" t="s">
        <v>148</v>
      </c>
      <c r="AU142" s="212" t="s">
        <v>88</v>
      </c>
      <c r="AV142" s="14" t="s">
        <v>88</v>
      </c>
      <c r="AW142" s="14" t="s">
        <v>32</v>
      </c>
      <c r="AX142" s="14" t="s">
        <v>78</v>
      </c>
      <c r="AY142" s="212" t="s">
        <v>136</v>
      </c>
    </row>
    <row r="143" spans="1:51" s="15" customFormat="1" ht="12">
      <c r="A143" s="15"/>
      <c r="B143" s="219"/>
      <c r="C143" s="15"/>
      <c r="D143" s="200" t="s">
        <v>148</v>
      </c>
      <c r="E143" s="220" t="s">
        <v>1</v>
      </c>
      <c r="F143" s="221" t="s">
        <v>151</v>
      </c>
      <c r="G143" s="15"/>
      <c r="H143" s="222">
        <v>19.98</v>
      </c>
      <c r="I143" s="223"/>
      <c r="J143" s="15"/>
      <c r="K143" s="15"/>
      <c r="L143" s="219"/>
      <c r="M143" s="224"/>
      <c r="N143" s="225"/>
      <c r="O143" s="225"/>
      <c r="P143" s="225"/>
      <c r="Q143" s="225"/>
      <c r="R143" s="225"/>
      <c r="S143" s="225"/>
      <c r="T143" s="22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20" t="s">
        <v>148</v>
      </c>
      <c r="AU143" s="220" t="s">
        <v>88</v>
      </c>
      <c r="AV143" s="15" t="s">
        <v>144</v>
      </c>
      <c r="AW143" s="15" t="s">
        <v>32</v>
      </c>
      <c r="AX143" s="15" t="s">
        <v>86</v>
      </c>
      <c r="AY143" s="220" t="s">
        <v>136</v>
      </c>
    </row>
    <row r="144" spans="1:65" s="2" customFormat="1" ht="21.75" customHeight="1">
      <c r="A144" s="37"/>
      <c r="B144" s="187"/>
      <c r="C144" s="188" t="s">
        <v>174</v>
      </c>
      <c r="D144" s="188" t="s">
        <v>139</v>
      </c>
      <c r="E144" s="189" t="s">
        <v>920</v>
      </c>
      <c r="F144" s="190" t="s">
        <v>921</v>
      </c>
      <c r="G144" s="191" t="s">
        <v>166</v>
      </c>
      <c r="H144" s="192">
        <v>19.98</v>
      </c>
      <c r="I144" s="193"/>
      <c r="J144" s="192">
        <f>ROUND(I144*H144,2)</f>
        <v>0</v>
      </c>
      <c r="K144" s="190" t="s">
        <v>143</v>
      </c>
      <c r="L144" s="38"/>
      <c r="M144" s="194" t="s">
        <v>1</v>
      </c>
      <c r="N144" s="195" t="s">
        <v>43</v>
      </c>
      <c r="O144" s="76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8" t="s">
        <v>144</v>
      </c>
      <c r="AT144" s="198" t="s">
        <v>139</v>
      </c>
      <c r="AU144" s="198" t="s">
        <v>88</v>
      </c>
      <c r="AY144" s="18" t="s">
        <v>136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86</v>
      </c>
      <c r="BK144" s="199">
        <f>ROUND(I144*H144,2)</f>
        <v>0</v>
      </c>
      <c r="BL144" s="18" t="s">
        <v>144</v>
      </c>
      <c r="BM144" s="198" t="s">
        <v>922</v>
      </c>
    </row>
    <row r="145" spans="1:47" s="2" customFormat="1" ht="12">
      <c r="A145" s="37"/>
      <c r="B145" s="38"/>
      <c r="C145" s="37"/>
      <c r="D145" s="200" t="s">
        <v>146</v>
      </c>
      <c r="E145" s="37"/>
      <c r="F145" s="201" t="s">
        <v>923</v>
      </c>
      <c r="G145" s="37"/>
      <c r="H145" s="37"/>
      <c r="I145" s="123"/>
      <c r="J145" s="37"/>
      <c r="K145" s="37"/>
      <c r="L145" s="38"/>
      <c r="M145" s="202"/>
      <c r="N145" s="203"/>
      <c r="O145" s="76"/>
      <c r="P145" s="76"/>
      <c r="Q145" s="76"/>
      <c r="R145" s="76"/>
      <c r="S145" s="76"/>
      <c r="T145" s="7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8" t="s">
        <v>146</v>
      </c>
      <c r="AU145" s="18" t="s">
        <v>88</v>
      </c>
    </row>
    <row r="146" spans="1:51" s="13" customFormat="1" ht="12">
      <c r="A146" s="13"/>
      <c r="B146" s="204"/>
      <c r="C146" s="13"/>
      <c r="D146" s="200" t="s">
        <v>148</v>
      </c>
      <c r="E146" s="205" t="s">
        <v>1</v>
      </c>
      <c r="F146" s="206" t="s">
        <v>918</v>
      </c>
      <c r="G146" s="13"/>
      <c r="H146" s="205" t="s">
        <v>1</v>
      </c>
      <c r="I146" s="207"/>
      <c r="J146" s="13"/>
      <c r="K146" s="13"/>
      <c r="L146" s="204"/>
      <c r="M146" s="208"/>
      <c r="N146" s="209"/>
      <c r="O146" s="209"/>
      <c r="P146" s="209"/>
      <c r="Q146" s="209"/>
      <c r="R146" s="209"/>
      <c r="S146" s="209"/>
      <c r="T146" s="21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5" t="s">
        <v>148</v>
      </c>
      <c r="AU146" s="205" t="s">
        <v>88</v>
      </c>
      <c r="AV146" s="13" t="s">
        <v>86</v>
      </c>
      <c r="AW146" s="13" t="s">
        <v>32</v>
      </c>
      <c r="AX146" s="13" t="s">
        <v>78</v>
      </c>
      <c r="AY146" s="205" t="s">
        <v>136</v>
      </c>
    </row>
    <row r="147" spans="1:51" s="14" customFormat="1" ht="12">
      <c r="A147" s="14"/>
      <c r="B147" s="211"/>
      <c r="C147" s="14"/>
      <c r="D147" s="200" t="s">
        <v>148</v>
      </c>
      <c r="E147" s="212" t="s">
        <v>1</v>
      </c>
      <c r="F147" s="213" t="s">
        <v>919</v>
      </c>
      <c r="G147" s="14"/>
      <c r="H147" s="214">
        <v>19.98</v>
      </c>
      <c r="I147" s="215"/>
      <c r="J147" s="14"/>
      <c r="K147" s="14"/>
      <c r="L147" s="211"/>
      <c r="M147" s="216"/>
      <c r="N147" s="217"/>
      <c r="O147" s="217"/>
      <c r="P147" s="217"/>
      <c r="Q147" s="217"/>
      <c r="R147" s="217"/>
      <c r="S147" s="217"/>
      <c r="T147" s="21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12" t="s">
        <v>148</v>
      </c>
      <c r="AU147" s="212" t="s">
        <v>88</v>
      </c>
      <c r="AV147" s="14" t="s">
        <v>88</v>
      </c>
      <c r="AW147" s="14" t="s">
        <v>32</v>
      </c>
      <c r="AX147" s="14" t="s">
        <v>78</v>
      </c>
      <c r="AY147" s="212" t="s">
        <v>136</v>
      </c>
    </row>
    <row r="148" spans="1:51" s="15" customFormat="1" ht="12">
      <c r="A148" s="15"/>
      <c r="B148" s="219"/>
      <c r="C148" s="15"/>
      <c r="D148" s="200" t="s">
        <v>148</v>
      </c>
      <c r="E148" s="220" t="s">
        <v>1</v>
      </c>
      <c r="F148" s="221" t="s">
        <v>151</v>
      </c>
      <c r="G148" s="15"/>
      <c r="H148" s="222">
        <v>19.98</v>
      </c>
      <c r="I148" s="223"/>
      <c r="J148" s="15"/>
      <c r="K148" s="15"/>
      <c r="L148" s="219"/>
      <c r="M148" s="224"/>
      <c r="N148" s="225"/>
      <c r="O148" s="225"/>
      <c r="P148" s="225"/>
      <c r="Q148" s="225"/>
      <c r="R148" s="225"/>
      <c r="S148" s="225"/>
      <c r="T148" s="22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20" t="s">
        <v>148</v>
      </c>
      <c r="AU148" s="220" t="s">
        <v>88</v>
      </c>
      <c r="AV148" s="15" t="s">
        <v>144</v>
      </c>
      <c r="AW148" s="15" t="s">
        <v>32</v>
      </c>
      <c r="AX148" s="15" t="s">
        <v>86</v>
      </c>
      <c r="AY148" s="220" t="s">
        <v>136</v>
      </c>
    </row>
    <row r="149" spans="1:65" s="2" customFormat="1" ht="21.75" customHeight="1">
      <c r="A149" s="37"/>
      <c r="B149" s="187"/>
      <c r="C149" s="188" t="s">
        <v>181</v>
      </c>
      <c r="D149" s="188" t="s">
        <v>139</v>
      </c>
      <c r="E149" s="189" t="s">
        <v>924</v>
      </c>
      <c r="F149" s="190" t="s">
        <v>925</v>
      </c>
      <c r="G149" s="191" t="s">
        <v>166</v>
      </c>
      <c r="H149" s="192">
        <v>874.46</v>
      </c>
      <c r="I149" s="193"/>
      <c r="J149" s="192">
        <f>ROUND(I149*H149,2)</f>
        <v>0</v>
      </c>
      <c r="K149" s="190" t="s">
        <v>143</v>
      </c>
      <c r="L149" s="38"/>
      <c r="M149" s="194" t="s">
        <v>1</v>
      </c>
      <c r="N149" s="195" t="s">
        <v>43</v>
      </c>
      <c r="O149" s="76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8" t="s">
        <v>144</v>
      </c>
      <c r="AT149" s="198" t="s">
        <v>139</v>
      </c>
      <c r="AU149" s="198" t="s">
        <v>88</v>
      </c>
      <c r="AY149" s="18" t="s">
        <v>136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86</v>
      </c>
      <c r="BK149" s="199">
        <f>ROUND(I149*H149,2)</f>
        <v>0</v>
      </c>
      <c r="BL149" s="18" t="s">
        <v>144</v>
      </c>
      <c r="BM149" s="198" t="s">
        <v>926</v>
      </c>
    </row>
    <row r="150" spans="1:47" s="2" customFormat="1" ht="12">
      <c r="A150" s="37"/>
      <c r="B150" s="38"/>
      <c r="C150" s="37"/>
      <c r="D150" s="200" t="s">
        <v>146</v>
      </c>
      <c r="E150" s="37"/>
      <c r="F150" s="201" t="s">
        <v>927</v>
      </c>
      <c r="G150" s="37"/>
      <c r="H150" s="37"/>
      <c r="I150" s="123"/>
      <c r="J150" s="37"/>
      <c r="K150" s="37"/>
      <c r="L150" s="38"/>
      <c r="M150" s="202"/>
      <c r="N150" s="203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146</v>
      </c>
      <c r="AU150" s="18" t="s">
        <v>88</v>
      </c>
    </row>
    <row r="151" spans="1:51" s="13" customFormat="1" ht="12">
      <c r="A151" s="13"/>
      <c r="B151" s="204"/>
      <c r="C151" s="13"/>
      <c r="D151" s="200" t="s">
        <v>148</v>
      </c>
      <c r="E151" s="205" t="s">
        <v>1</v>
      </c>
      <c r="F151" s="206" t="s">
        <v>928</v>
      </c>
      <c r="G151" s="13"/>
      <c r="H151" s="205" t="s">
        <v>1</v>
      </c>
      <c r="I151" s="207"/>
      <c r="J151" s="13"/>
      <c r="K151" s="13"/>
      <c r="L151" s="204"/>
      <c r="M151" s="208"/>
      <c r="N151" s="209"/>
      <c r="O151" s="209"/>
      <c r="P151" s="209"/>
      <c r="Q151" s="209"/>
      <c r="R151" s="209"/>
      <c r="S151" s="209"/>
      <c r="T151" s="21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5" t="s">
        <v>148</v>
      </c>
      <c r="AU151" s="205" t="s">
        <v>88</v>
      </c>
      <c r="AV151" s="13" t="s">
        <v>86</v>
      </c>
      <c r="AW151" s="13" t="s">
        <v>32</v>
      </c>
      <c r="AX151" s="13" t="s">
        <v>78</v>
      </c>
      <c r="AY151" s="205" t="s">
        <v>136</v>
      </c>
    </row>
    <row r="152" spans="1:51" s="14" customFormat="1" ht="12">
      <c r="A152" s="14"/>
      <c r="B152" s="211"/>
      <c r="C152" s="14"/>
      <c r="D152" s="200" t="s">
        <v>148</v>
      </c>
      <c r="E152" s="212" t="s">
        <v>1</v>
      </c>
      <c r="F152" s="213" t="s">
        <v>929</v>
      </c>
      <c r="G152" s="14"/>
      <c r="H152" s="214">
        <v>699.17</v>
      </c>
      <c r="I152" s="215"/>
      <c r="J152" s="14"/>
      <c r="K152" s="14"/>
      <c r="L152" s="211"/>
      <c r="M152" s="216"/>
      <c r="N152" s="217"/>
      <c r="O152" s="217"/>
      <c r="P152" s="217"/>
      <c r="Q152" s="217"/>
      <c r="R152" s="217"/>
      <c r="S152" s="217"/>
      <c r="T152" s="21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12" t="s">
        <v>148</v>
      </c>
      <c r="AU152" s="212" t="s">
        <v>88</v>
      </c>
      <c r="AV152" s="14" t="s">
        <v>88</v>
      </c>
      <c r="AW152" s="14" t="s">
        <v>32</v>
      </c>
      <c r="AX152" s="14" t="s">
        <v>78</v>
      </c>
      <c r="AY152" s="212" t="s">
        <v>136</v>
      </c>
    </row>
    <row r="153" spans="1:51" s="13" customFormat="1" ht="12">
      <c r="A153" s="13"/>
      <c r="B153" s="204"/>
      <c r="C153" s="13"/>
      <c r="D153" s="200" t="s">
        <v>148</v>
      </c>
      <c r="E153" s="205" t="s">
        <v>1</v>
      </c>
      <c r="F153" s="206" t="s">
        <v>930</v>
      </c>
      <c r="G153" s="13"/>
      <c r="H153" s="205" t="s">
        <v>1</v>
      </c>
      <c r="I153" s="207"/>
      <c r="J153" s="13"/>
      <c r="K153" s="13"/>
      <c r="L153" s="204"/>
      <c r="M153" s="208"/>
      <c r="N153" s="209"/>
      <c r="O153" s="209"/>
      <c r="P153" s="209"/>
      <c r="Q153" s="209"/>
      <c r="R153" s="209"/>
      <c r="S153" s="209"/>
      <c r="T153" s="21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05" t="s">
        <v>148</v>
      </c>
      <c r="AU153" s="205" t="s">
        <v>88</v>
      </c>
      <c r="AV153" s="13" t="s">
        <v>86</v>
      </c>
      <c r="AW153" s="13" t="s">
        <v>32</v>
      </c>
      <c r="AX153" s="13" t="s">
        <v>78</v>
      </c>
      <c r="AY153" s="205" t="s">
        <v>136</v>
      </c>
    </row>
    <row r="154" spans="1:51" s="14" customFormat="1" ht="12">
      <c r="A154" s="14"/>
      <c r="B154" s="211"/>
      <c r="C154" s="14"/>
      <c r="D154" s="200" t="s">
        <v>148</v>
      </c>
      <c r="E154" s="212" t="s">
        <v>1</v>
      </c>
      <c r="F154" s="213" t="s">
        <v>931</v>
      </c>
      <c r="G154" s="14"/>
      <c r="H154" s="214">
        <v>34.35</v>
      </c>
      <c r="I154" s="215"/>
      <c r="J154" s="14"/>
      <c r="K154" s="14"/>
      <c r="L154" s="211"/>
      <c r="M154" s="216"/>
      <c r="N154" s="217"/>
      <c r="O154" s="217"/>
      <c r="P154" s="217"/>
      <c r="Q154" s="217"/>
      <c r="R154" s="217"/>
      <c r="S154" s="217"/>
      <c r="T154" s="21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12" t="s">
        <v>148</v>
      </c>
      <c r="AU154" s="212" t="s">
        <v>88</v>
      </c>
      <c r="AV154" s="14" t="s">
        <v>88</v>
      </c>
      <c r="AW154" s="14" t="s">
        <v>32</v>
      </c>
      <c r="AX154" s="14" t="s">
        <v>78</v>
      </c>
      <c r="AY154" s="212" t="s">
        <v>136</v>
      </c>
    </row>
    <row r="155" spans="1:51" s="13" customFormat="1" ht="12">
      <c r="A155" s="13"/>
      <c r="B155" s="204"/>
      <c r="C155" s="13"/>
      <c r="D155" s="200" t="s">
        <v>148</v>
      </c>
      <c r="E155" s="205" t="s">
        <v>1</v>
      </c>
      <c r="F155" s="206" t="s">
        <v>932</v>
      </c>
      <c r="G155" s="13"/>
      <c r="H155" s="205" t="s">
        <v>1</v>
      </c>
      <c r="I155" s="207"/>
      <c r="J155" s="13"/>
      <c r="K155" s="13"/>
      <c r="L155" s="204"/>
      <c r="M155" s="208"/>
      <c r="N155" s="209"/>
      <c r="O155" s="209"/>
      <c r="P155" s="209"/>
      <c r="Q155" s="209"/>
      <c r="R155" s="209"/>
      <c r="S155" s="209"/>
      <c r="T155" s="21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05" t="s">
        <v>148</v>
      </c>
      <c r="AU155" s="205" t="s">
        <v>88</v>
      </c>
      <c r="AV155" s="13" t="s">
        <v>86</v>
      </c>
      <c r="AW155" s="13" t="s">
        <v>32</v>
      </c>
      <c r="AX155" s="13" t="s">
        <v>78</v>
      </c>
      <c r="AY155" s="205" t="s">
        <v>136</v>
      </c>
    </row>
    <row r="156" spans="1:51" s="14" customFormat="1" ht="12">
      <c r="A156" s="14"/>
      <c r="B156" s="211"/>
      <c r="C156" s="14"/>
      <c r="D156" s="200" t="s">
        <v>148</v>
      </c>
      <c r="E156" s="212" t="s">
        <v>1</v>
      </c>
      <c r="F156" s="213" t="s">
        <v>933</v>
      </c>
      <c r="G156" s="14"/>
      <c r="H156" s="214">
        <v>140.94</v>
      </c>
      <c r="I156" s="215"/>
      <c r="J156" s="14"/>
      <c r="K156" s="14"/>
      <c r="L156" s="211"/>
      <c r="M156" s="216"/>
      <c r="N156" s="217"/>
      <c r="O156" s="217"/>
      <c r="P156" s="217"/>
      <c r="Q156" s="217"/>
      <c r="R156" s="217"/>
      <c r="S156" s="217"/>
      <c r="T156" s="21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12" t="s">
        <v>148</v>
      </c>
      <c r="AU156" s="212" t="s">
        <v>88</v>
      </c>
      <c r="AV156" s="14" t="s">
        <v>88</v>
      </c>
      <c r="AW156" s="14" t="s">
        <v>32</v>
      </c>
      <c r="AX156" s="14" t="s">
        <v>78</v>
      </c>
      <c r="AY156" s="212" t="s">
        <v>136</v>
      </c>
    </row>
    <row r="157" spans="1:51" s="15" customFormat="1" ht="12">
      <c r="A157" s="15"/>
      <c r="B157" s="219"/>
      <c r="C157" s="15"/>
      <c r="D157" s="200" t="s">
        <v>148</v>
      </c>
      <c r="E157" s="220" t="s">
        <v>1</v>
      </c>
      <c r="F157" s="221" t="s">
        <v>151</v>
      </c>
      <c r="G157" s="15"/>
      <c r="H157" s="222">
        <v>874.46</v>
      </c>
      <c r="I157" s="223"/>
      <c r="J157" s="15"/>
      <c r="K157" s="15"/>
      <c r="L157" s="219"/>
      <c r="M157" s="224"/>
      <c r="N157" s="225"/>
      <c r="O157" s="225"/>
      <c r="P157" s="225"/>
      <c r="Q157" s="225"/>
      <c r="R157" s="225"/>
      <c r="S157" s="225"/>
      <c r="T157" s="22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20" t="s">
        <v>148</v>
      </c>
      <c r="AU157" s="220" t="s">
        <v>88</v>
      </c>
      <c r="AV157" s="15" t="s">
        <v>144</v>
      </c>
      <c r="AW157" s="15" t="s">
        <v>32</v>
      </c>
      <c r="AX157" s="15" t="s">
        <v>86</v>
      </c>
      <c r="AY157" s="220" t="s">
        <v>136</v>
      </c>
    </row>
    <row r="158" spans="1:65" s="2" customFormat="1" ht="16.5" customHeight="1">
      <c r="A158" s="37"/>
      <c r="B158" s="187"/>
      <c r="C158" s="188" t="s">
        <v>188</v>
      </c>
      <c r="D158" s="188" t="s">
        <v>139</v>
      </c>
      <c r="E158" s="189" t="s">
        <v>934</v>
      </c>
      <c r="F158" s="190" t="s">
        <v>935</v>
      </c>
      <c r="G158" s="191" t="s">
        <v>142</v>
      </c>
      <c r="H158" s="192">
        <v>1630.05</v>
      </c>
      <c r="I158" s="193"/>
      <c r="J158" s="192">
        <f>ROUND(I158*H158,2)</f>
        <v>0</v>
      </c>
      <c r="K158" s="190" t="s">
        <v>143</v>
      </c>
      <c r="L158" s="38"/>
      <c r="M158" s="194" t="s">
        <v>1</v>
      </c>
      <c r="N158" s="195" t="s">
        <v>43</v>
      </c>
      <c r="O158" s="76"/>
      <c r="P158" s="196">
        <f>O158*H158</f>
        <v>0</v>
      </c>
      <c r="Q158" s="196">
        <v>0.00085132</v>
      </c>
      <c r="R158" s="196">
        <f>Q158*H158</f>
        <v>1.387694166</v>
      </c>
      <c r="S158" s="196">
        <v>0</v>
      </c>
      <c r="T158" s="19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8" t="s">
        <v>144</v>
      </c>
      <c r="AT158" s="198" t="s">
        <v>139</v>
      </c>
      <c r="AU158" s="198" t="s">
        <v>88</v>
      </c>
      <c r="AY158" s="18" t="s">
        <v>136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86</v>
      </c>
      <c r="BK158" s="199">
        <f>ROUND(I158*H158,2)</f>
        <v>0</v>
      </c>
      <c r="BL158" s="18" t="s">
        <v>144</v>
      </c>
      <c r="BM158" s="198" t="s">
        <v>936</v>
      </c>
    </row>
    <row r="159" spans="1:47" s="2" customFormat="1" ht="12">
      <c r="A159" s="37"/>
      <c r="B159" s="38"/>
      <c r="C159" s="37"/>
      <c r="D159" s="200" t="s">
        <v>146</v>
      </c>
      <c r="E159" s="37"/>
      <c r="F159" s="201" t="s">
        <v>937</v>
      </c>
      <c r="G159" s="37"/>
      <c r="H159" s="37"/>
      <c r="I159" s="123"/>
      <c r="J159" s="37"/>
      <c r="K159" s="37"/>
      <c r="L159" s="38"/>
      <c r="M159" s="202"/>
      <c r="N159" s="203"/>
      <c r="O159" s="76"/>
      <c r="P159" s="76"/>
      <c r="Q159" s="76"/>
      <c r="R159" s="76"/>
      <c r="S159" s="76"/>
      <c r="T159" s="7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8" t="s">
        <v>146</v>
      </c>
      <c r="AU159" s="18" t="s">
        <v>88</v>
      </c>
    </row>
    <row r="160" spans="1:51" s="13" customFormat="1" ht="12">
      <c r="A160" s="13"/>
      <c r="B160" s="204"/>
      <c r="C160" s="13"/>
      <c r="D160" s="200" t="s">
        <v>148</v>
      </c>
      <c r="E160" s="205" t="s">
        <v>1</v>
      </c>
      <c r="F160" s="206" t="s">
        <v>928</v>
      </c>
      <c r="G160" s="13"/>
      <c r="H160" s="205" t="s">
        <v>1</v>
      </c>
      <c r="I160" s="207"/>
      <c r="J160" s="13"/>
      <c r="K160" s="13"/>
      <c r="L160" s="204"/>
      <c r="M160" s="208"/>
      <c r="N160" s="209"/>
      <c r="O160" s="209"/>
      <c r="P160" s="209"/>
      <c r="Q160" s="209"/>
      <c r="R160" s="209"/>
      <c r="S160" s="209"/>
      <c r="T160" s="21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5" t="s">
        <v>148</v>
      </c>
      <c r="AU160" s="205" t="s">
        <v>88</v>
      </c>
      <c r="AV160" s="13" t="s">
        <v>86</v>
      </c>
      <c r="AW160" s="13" t="s">
        <v>32</v>
      </c>
      <c r="AX160" s="13" t="s">
        <v>78</v>
      </c>
      <c r="AY160" s="205" t="s">
        <v>136</v>
      </c>
    </row>
    <row r="161" spans="1:51" s="14" customFormat="1" ht="12">
      <c r="A161" s="14"/>
      <c r="B161" s="211"/>
      <c r="C161" s="14"/>
      <c r="D161" s="200" t="s">
        <v>148</v>
      </c>
      <c r="E161" s="212" t="s">
        <v>1</v>
      </c>
      <c r="F161" s="213" t="s">
        <v>938</v>
      </c>
      <c r="G161" s="14"/>
      <c r="H161" s="214">
        <v>1553.72</v>
      </c>
      <c r="I161" s="215"/>
      <c r="J161" s="14"/>
      <c r="K161" s="14"/>
      <c r="L161" s="211"/>
      <c r="M161" s="216"/>
      <c r="N161" s="217"/>
      <c r="O161" s="217"/>
      <c r="P161" s="217"/>
      <c r="Q161" s="217"/>
      <c r="R161" s="217"/>
      <c r="S161" s="217"/>
      <c r="T161" s="21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12" t="s">
        <v>148</v>
      </c>
      <c r="AU161" s="212" t="s">
        <v>88</v>
      </c>
      <c r="AV161" s="14" t="s">
        <v>88</v>
      </c>
      <c r="AW161" s="14" t="s">
        <v>32</v>
      </c>
      <c r="AX161" s="14" t="s">
        <v>78</v>
      </c>
      <c r="AY161" s="212" t="s">
        <v>136</v>
      </c>
    </row>
    <row r="162" spans="1:51" s="13" customFormat="1" ht="12">
      <c r="A162" s="13"/>
      <c r="B162" s="204"/>
      <c r="C162" s="13"/>
      <c r="D162" s="200" t="s">
        <v>148</v>
      </c>
      <c r="E162" s="205" t="s">
        <v>1</v>
      </c>
      <c r="F162" s="206" t="s">
        <v>930</v>
      </c>
      <c r="G162" s="13"/>
      <c r="H162" s="205" t="s">
        <v>1</v>
      </c>
      <c r="I162" s="207"/>
      <c r="J162" s="13"/>
      <c r="K162" s="13"/>
      <c r="L162" s="204"/>
      <c r="M162" s="208"/>
      <c r="N162" s="209"/>
      <c r="O162" s="209"/>
      <c r="P162" s="209"/>
      <c r="Q162" s="209"/>
      <c r="R162" s="209"/>
      <c r="S162" s="209"/>
      <c r="T162" s="21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5" t="s">
        <v>148</v>
      </c>
      <c r="AU162" s="205" t="s">
        <v>88</v>
      </c>
      <c r="AV162" s="13" t="s">
        <v>86</v>
      </c>
      <c r="AW162" s="13" t="s">
        <v>32</v>
      </c>
      <c r="AX162" s="13" t="s">
        <v>78</v>
      </c>
      <c r="AY162" s="205" t="s">
        <v>136</v>
      </c>
    </row>
    <row r="163" spans="1:51" s="14" customFormat="1" ht="12">
      <c r="A163" s="14"/>
      <c r="B163" s="211"/>
      <c r="C163" s="14"/>
      <c r="D163" s="200" t="s">
        <v>148</v>
      </c>
      <c r="E163" s="212" t="s">
        <v>1</v>
      </c>
      <c r="F163" s="213" t="s">
        <v>939</v>
      </c>
      <c r="G163" s="14"/>
      <c r="H163" s="214">
        <v>76.33</v>
      </c>
      <c r="I163" s="215"/>
      <c r="J163" s="14"/>
      <c r="K163" s="14"/>
      <c r="L163" s="211"/>
      <c r="M163" s="216"/>
      <c r="N163" s="217"/>
      <c r="O163" s="217"/>
      <c r="P163" s="217"/>
      <c r="Q163" s="217"/>
      <c r="R163" s="217"/>
      <c r="S163" s="217"/>
      <c r="T163" s="21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12" t="s">
        <v>148</v>
      </c>
      <c r="AU163" s="212" t="s">
        <v>88</v>
      </c>
      <c r="AV163" s="14" t="s">
        <v>88</v>
      </c>
      <c r="AW163" s="14" t="s">
        <v>32</v>
      </c>
      <c r="AX163" s="14" t="s">
        <v>78</v>
      </c>
      <c r="AY163" s="212" t="s">
        <v>136</v>
      </c>
    </row>
    <row r="164" spans="1:51" s="15" customFormat="1" ht="12">
      <c r="A164" s="15"/>
      <c r="B164" s="219"/>
      <c r="C164" s="15"/>
      <c r="D164" s="200" t="s">
        <v>148</v>
      </c>
      <c r="E164" s="220" t="s">
        <v>1</v>
      </c>
      <c r="F164" s="221" t="s">
        <v>151</v>
      </c>
      <c r="G164" s="15"/>
      <c r="H164" s="222">
        <v>1630.05</v>
      </c>
      <c r="I164" s="223"/>
      <c r="J164" s="15"/>
      <c r="K164" s="15"/>
      <c r="L164" s="219"/>
      <c r="M164" s="224"/>
      <c r="N164" s="225"/>
      <c r="O164" s="225"/>
      <c r="P164" s="225"/>
      <c r="Q164" s="225"/>
      <c r="R164" s="225"/>
      <c r="S164" s="225"/>
      <c r="T164" s="226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20" t="s">
        <v>148</v>
      </c>
      <c r="AU164" s="220" t="s">
        <v>88</v>
      </c>
      <c r="AV164" s="15" t="s">
        <v>144</v>
      </c>
      <c r="AW164" s="15" t="s">
        <v>32</v>
      </c>
      <c r="AX164" s="15" t="s">
        <v>86</v>
      </c>
      <c r="AY164" s="220" t="s">
        <v>136</v>
      </c>
    </row>
    <row r="165" spans="1:65" s="2" customFormat="1" ht="21.75" customHeight="1">
      <c r="A165" s="37"/>
      <c r="B165" s="187"/>
      <c r="C165" s="188" t="s">
        <v>195</v>
      </c>
      <c r="D165" s="188" t="s">
        <v>139</v>
      </c>
      <c r="E165" s="189" t="s">
        <v>940</v>
      </c>
      <c r="F165" s="190" t="s">
        <v>941</v>
      </c>
      <c r="G165" s="191" t="s">
        <v>142</v>
      </c>
      <c r="H165" s="192">
        <v>1630.05</v>
      </c>
      <c r="I165" s="193"/>
      <c r="J165" s="192">
        <f>ROUND(I165*H165,2)</f>
        <v>0</v>
      </c>
      <c r="K165" s="190" t="s">
        <v>143</v>
      </c>
      <c r="L165" s="38"/>
      <c r="M165" s="194" t="s">
        <v>1</v>
      </c>
      <c r="N165" s="195" t="s">
        <v>43</v>
      </c>
      <c r="O165" s="76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8" t="s">
        <v>144</v>
      </c>
      <c r="AT165" s="198" t="s">
        <v>139</v>
      </c>
      <c r="AU165" s="198" t="s">
        <v>88</v>
      </c>
      <c r="AY165" s="18" t="s">
        <v>136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8" t="s">
        <v>86</v>
      </c>
      <c r="BK165" s="199">
        <f>ROUND(I165*H165,2)</f>
        <v>0</v>
      </c>
      <c r="BL165" s="18" t="s">
        <v>144</v>
      </c>
      <c r="BM165" s="198" t="s">
        <v>942</v>
      </c>
    </row>
    <row r="166" spans="1:47" s="2" customFormat="1" ht="12">
      <c r="A166" s="37"/>
      <c r="B166" s="38"/>
      <c r="C166" s="37"/>
      <c r="D166" s="200" t="s">
        <v>146</v>
      </c>
      <c r="E166" s="37"/>
      <c r="F166" s="201" t="s">
        <v>943</v>
      </c>
      <c r="G166" s="37"/>
      <c r="H166" s="37"/>
      <c r="I166" s="123"/>
      <c r="J166" s="37"/>
      <c r="K166" s="37"/>
      <c r="L166" s="38"/>
      <c r="M166" s="202"/>
      <c r="N166" s="203"/>
      <c r="O166" s="76"/>
      <c r="P166" s="76"/>
      <c r="Q166" s="76"/>
      <c r="R166" s="76"/>
      <c r="S166" s="76"/>
      <c r="T166" s="7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8" t="s">
        <v>146</v>
      </c>
      <c r="AU166" s="18" t="s">
        <v>88</v>
      </c>
    </row>
    <row r="167" spans="1:51" s="13" customFormat="1" ht="12">
      <c r="A167" s="13"/>
      <c r="B167" s="204"/>
      <c r="C167" s="13"/>
      <c r="D167" s="200" t="s">
        <v>148</v>
      </c>
      <c r="E167" s="205" t="s">
        <v>1</v>
      </c>
      <c r="F167" s="206" t="s">
        <v>928</v>
      </c>
      <c r="G167" s="13"/>
      <c r="H167" s="205" t="s">
        <v>1</v>
      </c>
      <c r="I167" s="207"/>
      <c r="J167" s="13"/>
      <c r="K167" s="13"/>
      <c r="L167" s="204"/>
      <c r="M167" s="208"/>
      <c r="N167" s="209"/>
      <c r="O167" s="209"/>
      <c r="P167" s="209"/>
      <c r="Q167" s="209"/>
      <c r="R167" s="209"/>
      <c r="S167" s="209"/>
      <c r="T167" s="21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05" t="s">
        <v>148</v>
      </c>
      <c r="AU167" s="205" t="s">
        <v>88</v>
      </c>
      <c r="AV167" s="13" t="s">
        <v>86</v>
      </c>
      <c r="AW167" s="13" t="s">
        <v>32</v>
      </c>
      <c r="AX167" s="13" t="s">
        <v>78</v>
      </c>
      <c r="AY167" s="205" t="s">
        <v>136</v>
      </c>
    </row>
    <row r="168" spans="1:51" s="14" customFormat="1" ht="12">
      <c r="A168" s="14"/>
      <c r="B168" s="211"/>
      <c r="C168" s="14"/>
      <c r="D168" s="200" t="s">
        <v>148</v>
      </c>
      <c r="E168" s="212" t="s">
        <v>1</v>
      </c>
      <c r="F168" s="213" t="s">
        <v>938</v>
      </c>
      <c r="G168" s="14"/>
      <c r="H168" s="214">
        <v>1553.72</v>
      </c>
      <c r="I168" s="215"/>
      <c r="J168" s="14"/>
      <c r="K168" s="14"/>
      <c r="L168" s="211"/>
      <c r="M168" s="216"/>
      <c r="N168" s="217"/>
      <c r="O168" s="217"/>
      <c r="P168" s="217"/>
      <c r="Q168" s="217"/>
      <c r="R168" s="217"/>
      <c r="S168" s="217"/>
      <c r="T168" s="21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12" t="s">
        <v>148</v>
      </c>
      <c r="AU168" s="212" t="s">
        <v>88</v>
      </c>
      <c r="AV168" s="14" t="s">
        <v>88</v>
      </c>
      <c r="AW168" s="14" t="s">
        <v>32</v>
      </c>
      <c r="AX168" s="14" t="s">
        <v>78</v>
      </c>
      <c r="AY168" s="212" t="s">
        <v>136</v>
      </c>
    </row>
    <row r="169" spans="1:51" s="13" customFormat="1" ht="12">
      <c r="A169" s="13"/>
      <c r="B169" s="204"/>
      <c r="C169" s="13"/>
      <c r="D169" s="200" t="s">
        <v>148</v>
      </c>
      <c r="E169" s="205" t="s">
        <v>1</v>
      </c>
      <c r="F169" s="206" t="s">
        <v>930</v>
      </c>
      <c r="G169" s="13"/>
      <c r="H169" s="205" t="s">
        <v>1</v>
      </c>
      <c r="I169" s="207"/>
      <c r="J169" s="13"/>
      <c r="K169" s="13"/>
      <c r="L169" s="204"/>
      <c r="M169" s="208"/>
      <c r="N169" s="209"/>
      <c r="O169" s="209"/>
      <c r="P169" s="209"/>
      <c r="Q169" s="209"/>
      <c r="R169" s="209"/>
      <c r="S169" s="209"/>
      <c r="T169" s="21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5" t="s">
        <v>148</v>
      </c>
      <c r="AU169" s="205" t="s">
        <v>88</v>
      </c>
      <c r="AV169" s="13" t="s">
        <v>86</v>
      </c>
      <c r="AW169" s="13" t="s">
        <v>32</v>
      </c>
      <c r="AX169" s="13" t="s">
        <v>78</v>
      </c>
      <c r="AY169" s="205" t="s">
        <v>136</v>
      </c>
    </row>
    <row r="170" spans="1:51" s="14" customFormat="1" ht="12">
      <c r="A170" s="14"/>
      <c r="B170" s="211"/>
      <c r="C170" s="14"/>
      <c r="D170" s="200" t="s">
        <v>148</v>
      </c>
      <c r="E170" s="212" t="s">
        <v>1</v>
      </c>
      <c r="F170" s="213" t="s">
        <v>939</v>
      </c>
      <c r="G170" s="14"/>
      <c r="H170" s="214">
        <v>76.33</v>
      </c>
      <c r="I170" s="215"/>
      <c r="J170" s="14"/>
      <c r="K170" s="14"/>
      <c r="L170" s="211"/>
      <c r="M170" s="216"/>
      <c r="N170" s="217"/>
      <c r="O170" s="217"/>
      <c r="P170" s="217"/>
      <c r="Q170" s="217"/>
      <c r="R170" s="217"/>
      <c r="S170" s="217"/>
      <c r="T170" s="21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12" t="s">
        <v>148</v>
      </c>
      <c r="AU170" s="212" t="s">
        <v>88</v>
      </c>
      <c r="AV170" s="14" t="s">
        <v>88</v>
      </c>
      <c r="AW170" s="14" t="s">
        <v>32</v>
      </c>
      <c r="AX170" s="14" t="s">
        <v>78</v>
      </c>
      <c r="AY170" s="212" t="s">
        <v>136</v>
      </c>
    </row>
    <row r="171" spans="1:51" s="15" customFormat="1" ht="12">
      <c r="A171" s="15"/>
      <c r="B171" s="219"/>
      <c r="C171" s="15"/>
      <c r="D171" s="200" t="s">
        <v>148</v>
      </c>
      <c r="E171" s="220" t="s">
        <v>1</v>
      </c>
      <c r="F171" s="221" t="s">
        <v>151</v>
      </c>
      <c r="G171" s="15"/>
      <c r="H171" s="222">
        <v>1630.05</v>
      </c>
      <c r="I171" s="223"/>
      <c r="J171" s="15"/>
      <c r="K171" s="15"/>
      <c r="L171" s="219"/>
      <c r="M171" s="224"/>
      <c r="N171" s="225"/>
      <c r="O171" s="225"/>
      <c r="P171" s="225"/>
      <c r="Q171" s="225"/>
      <c r="R171" s="225"/>
      <c r="S171" s="225"/>
      <c r="T171" s="226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20" t="s">
        <v>148</v>
      </c>
      <c r="AU171" s="220" t="s">
        <v>88</v>
      </c>
      <c r="AV171" s="15" t="s">
        <v>144</v>
      </c>
      <c r="AW171" s="15" t="s">
        <v>32</v>
      </c>
      <c r="AX171" s="15" t="s">
        <v>86</v>
      </c>
      <c r="AY171" s="220" t="s">
        <v>136</v>
      </c>
    </row>
    <row r="172" spans="1:65" s="2" customFormat="1" ht="21.75" customHeight="1">
      <c r="A172" s="37"/>
      <c r="B172" s="187"/>
      <c r="C172" s="188" t="s">
        <v>202</v>
      </c>
      <c r="D172" s="188" t="s">
        <v>139</v>
      </c>
      <c r="E172" s="189" t="s">
        <v>182</v>
      </c>
      <c r="F172" s="190" t="s">
        <v>183</v>
      </c>
      <c r="G172" s="191" t="s">
        <v>166</v>
      </c>
      <c r="H172" s="192">
        <v>689.97</v>
      </c>
      <c r="I172" s="193"/>
      <c r="J172" s="192">
        <f>ROUND(I172*H172,2)</f>
        <v>0</v>
      </c>
      <c r="K172" s="190" t="s">
        <v>143</v>
      </c>
      <c r="L172" s="38"/>
      <c r="M172" s="194" t="s">
        <v>1</v>
      </c>
      <c r="N172" s="195" t="s">
        <v>43</v>
      </c>
      <c r="O172" s="76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8" t="s">
        <v>144</v>
      </c>
      <c r="AT172" s="198" t="s">
        <v>139</v>
      </c>
      <c r="AU172" s="198" t="s">
        <v>88</v>
      </c>
      <c r="AY172" s="18" t="s">
        <v>136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86</v>
      </c>
      <c r="BK172" s="199">
        <f>ROUND(I172*H172,2)</f>
        <v>0</v>
      </c>
      <c r="BL172" s="18" t="s">
        <v>144</v>
      </c>
      <c r="BM172" s="198" t="s">
        <v>944</v>
      </c>
    </row>
    <row r="173" spans="1:47" s="2" customFormat="1" ht="12">
      <c r="A173" s="37"/>
      <c r="B173" s="38"/>
      <c r="C173" s="37"/>
      <c r="D173" s="200" t="s">
        <v>146</v>
      </c>
      <c r="E173" s="37"/>
      <c r="F173" s="201" t="s">
        <v>185</v>
      </c>
      <c r="G173" s="37"/>
      <c r="H173" s="37"/>
      <c r="I173" s="123"/>
      <c r="J173" s="37"/>
      <c r="K173" s="37"/>
      <c r="L173" s="38"/>
      <c r="M173" s="202"/>
      <c r="N173" s="203"/>
      <c r="O173" s="76"/>
      <c r="P173" s="76"/>
      <c r="Q173" s="76"/>
      <c r="R173" s="76"/>
      <c r="S173" s="76"/>
      <c r="T173" s="7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8" t="s">
        <v>146</v>
      </c>
      <c r="AU173" s="18" t="s">
        <v>88</v>
      </c>
    </row>
    <row r="174" spans="1:51" s="13" customFormat="1" ht="12">
      <c r="A174" s="13"/>
      <c r="B174" s="204"/>
      <c r="C174" s="13"/>
      <c r="D174" s="200" t="s">
        <v>148</v>
      </c>
      <c r="E174" s="205" t="s">
        <v>1</v>
      </c>
      <c r="F174" s="206" t="s">
        <v>945</v>
      </c>
      <c r="G174" s="13"/>
      <c r="H174" s="205" t="s">
        <v>1</v>
      </c>
      <c r="I174" s="207"/>
      <c r="J174" s="13"/>
      <c r="K174" s="13"/>
      <c r="L174" s="204"/>
      <c r="M174" s="208"/>
      <c r="N174" s="209"/>
      <c r="O174" s="209"/>
      <c r="P174" s="209"/>
      <c r="Q174" s="209"/>
      <c r="R174" s="209"/>
      <c r="S174" s="209"/>
      <c r="T174" s="21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05" t="s">
        <v>148</v>
      </c>
      <c r="AU174" s="205" t="s">
        <v>88</v>
      </c>
      <c r="AV174" s="13" t="s">
        <v>86</v>
      </c>
      <c r="AW174" s="13" t="s">
        <v>32</v>
      </c>
      <c r="AX174" s="13" t="s">
        <v>78</v>
      </c>
      <c r="AY174" s="205" t="s">
        <v>136</v>
      </c>
    </row>
    <row r="175" spans="1:51" s="14" customFormat="1" ht="12">
      <c r="A175" s="14"/>
      <c r="B175" s="211"/>
      <c r="C175" s="14"/>
      <c r="D175" s="200" t="s">
        <v>148</v>
      </c>
      <c r="E175" s="212" t="s">
        <v>1</v>
      </c>
      <c r="F175" s="213" t="s">
        <v>946</v>
      </c>
      <c r="G175" s="14"/>
      <c r="H175" s="214">
        <v>498.47</v>
      </c>
      <c r="I175" s="215"/>
      <c r="J175" s="14"/>
      <c r="K175" s="14"/>
      <c r="L175" s="211"/>
      <c r="M175" s="216"/>
      <c r="N175" s="217"/>
      <c r="O175" s="217"/>
      <c r="P175" s="217"/>
      <c r="Q175" s="217"/>
      <c r="R175" s="217"/>
      <c r="S175" s="217"/>
      <c r="T175" s="21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12" t="s">
        <v>148</v>
      </c>
      <c r="AU175" s="212" t="s">
        <v>88</v>
      </c>
      <c r="AV175" s="14" t="s">
        <v>88</v>
      </c>
      <c r="AW175" s="14" t="s">
        <v>32</v>
      </c>
      <c r="AX175" s="14" t="s">
        <v>78</v>
      </c>
      <c r="AY175" s="212" t="s">
        <v>136</v>
      </c>
    </row>
    <row r="176" spans="1:51" s="13" customFormat="1" ht="12">
      <c r="A176" s="13"/>
      <c r="B176" s="204"/>
      <c r="C176" s="13"/>
      <c r="D176" s="200" t="s">
        <v>148</v>
      </c>
      <c r="E176" s="205" t="s">
        <v>1</v>
      </c>
      <c r="F176" s="206" t="s">
        <v>947</v>
      </c>
      <c r="G176" s="13"/>
      <c r="H176" s="205" t="s">
        <v>1</v>
      </c>
      <c r="I176" s="207"/>
      <c r="J176" s="13"/>
      <c r="K176" s="13"/>
      <c r="L176" s="204"/>
      <c r="M176" s="208"/>
      <c r="N176" s="209"/>
      <c r="O176" s="209"/>
      <c r="P176" s="209"/>
      <c r="Q176" s="209"/>
      <c r="R176" s="209"/>
      <c r="S176" s="209"/>
      <c r="T176" s="21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05" t="s">
        <v>148</v>
      </c>
      <c r="AU176" s="205" t="s">
        <v>88</v>
      </c>
      <c r="AV176" s="13" t="s">
        <v>86</v>
      </c>
      <c r="AW176" s="13" t="s">
        <v>32</v>
      </c>
      <c r="AX176" s="13" t="s">
        <v>78</v>
      </c>
      <c r="AY176" s="205" t="s">
        <v>136</v>
      </c>
    </row>
    <row r="177" spans="1:51" s="14" customFormat="1" ht="12">
      <c r="A177" s="14"/>
      <c r="B177" s="211"/>
      <c r="C177" s="14"/>
      <c r="D177" s="200" t="s">
        <v>148</v>
      </c>
      <c r="E177" s="212" t="s">
        <v>1</v>
      </c>
      <c r="F177" s="213" t="s">
        <v>948</v>
      </c>
      <c r="G177" s="14"/>
      <c r="H177" s="214">
        <v>191.5</v>
      </c>
      <c r="I177" s="215"/>
      <c r="J177" s="14"/>
      <c r="K177" s="14"/>
      <c r="L177" s="211"/>
      <c r="M177" s="216"/>
      <c r="N177" s="217"/>
      <c r="O177" s="217"/>
      <c r="P177" s="217"/>
      <c r="Q177" s="217"/>
      <c r="R177" s="217"/>
      <c r="S177" s="217"/>
      <c r="T177" s="21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12" t="s">
        <v>148</v>
      </c>
      <c r="AU177" s="212" t="s">
        <v>88</v>
      </c>
      <c r="AV177" s="14" t="s">
        <v>88</v>
      </c>
      <c r="AW177" s="14" t="s">
        <v>32</v>
      </c>
      <c r="AX177" s="14" t="s">
        <v>78</v>
      </c>
      <c r="AY177" s="212" t="s">
        <v>136</v>
      </c>
    </row>
    <row r="178" spans="1:51" s="15" customFormat="1" ht="12">
      <c r="A178" s="15"/>
      <c r="B178" s="219"/>
      <c r="C178" s="15"/>
      <c r="D178" s="200" t="s">
        <v>148</v>
      </c>
      <c r="E178" s="220" t="s">
        <v>1</v>
      </c>
      <c r="F178" s="221" t="s">
        <v>151</v>
      </c>
      <c r="G178" s="15"/>
      <c r="H178" s="222">
        <v>689.97</v>
      </c>
      <c r="I178" s="223"/>
      <c r="J178" s="15"/>
      <c r="K178" s="15"/>
      <c r="L178" s="219"/>
      <c r="M178" s="224"/>
      <c r="N178" s="225"/>
      <c r="O178" s="225"/>
      <c r="P178" s="225"/>
      <c r="Q178" s="225"/>
      <c r="R178" s="225"/>
      <c r="S178" s="225"/>
      <c r="T178" s="22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20" t="s">
        <v>148</v>
      </c>
      <c r="AU178" s="220" t="s">
        <v>88</v>
      </c>
      <c r="AV178" s="15" t="s">
        <v>144</v>
      </c>
      <c r="AW178" s="15" t="s">
        <v>32</v>
      </c>
      <c r="AX178" s="15" t="s">
        <v>86</v>
      </c>
      <c r="AY178" s="220" t="s">
        <v>136</v>
      </c>
    </row>
    <row r="179" spans="1:65" s="2" customFormat="1" ht="33" customHeight="1">
      <c r="A179" s="37"/>
      <c r="B179" s="187"/>
      <c r="C179" s="188" t="s">
        <v>208</v>
      </c>
      <c r="D179" s="188" t="s">
        <v>139</v>
      </c>
      <c r="E179" s="189" t="s">
        <v>189</v>
      </c>
      <c r="F179" s="190" t="s">
        <v>190</v>
      </c>
      <c r="G179" s="191" t="s">
        <v>166</v>
      </c>
      <c r="H179" s="192">
        <v>6209.73</v>
      </c>
      <c r="I179" s="193"/>
      <c r="J179" s="192">
        <f>ROUND(I179*H179,2)</f>
        <v>0</v>
      </c>
      <c r="K179" s="190" t="s">
        <v>143</v>
      </c>
      <c r="L179" s="38"/>
      <c r="M179" s="194" t="s">
        <v>1</v>
      </c>
      <c r="N179" s="195" t="s">
        <v>43</v>
      </c>
      <c r="O179" s="76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8" t="s">
        <v>144</v>
      </c>
      <c r="AT179" s="198" t="s">
        <v>139</v>
      </c>
      <c r="AU179" s="198" t="s">
        <v>88</v>
      </c>
      <c r="AY179" s="18" t="s">
        <v>136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86</v>
      </c>
      <c r="BK179" s="199">
        <f>ROUND(I179*H179,2)</f>
        <v>0</v>
      </c>
      <c r="BL179" s="18" t="s">
        <v>144</v>
      </c>
      <c r="BM179" s="198" t="s">
        <v>949</v>
      </c>
    </row>
    <row r="180" spans="1:47" s="2" customFormat="1" ht="12">
      <c r="A180" s="37"/>
      <c r="B180" s="38"/>
      <c r="C180" s="37"/>
      <c r="D180" s="200" t="s">
        <v>146</v>
      </c>
      <c r="E180" s="37"/>
      <c r="F180" s="201" t="s">
        <v>192</v>
      </c>
      <c r="G180" s="37"/>
      <c r="H180" s="37"/>
      <c r="I180" s="123"/>
      <c r="J180" s="37"/>
      <c r="K180" s="37"/>
      <c r="L180" s="38"/>
      <c r="M180" s="202"/>
      <c r="N180" s="203"/>
      <c r="O180" s="76"/>
      <c r="P180" s="76"/>
      <c r="Q180" s="76"/>
      <c r="R180" s="76"/>
      <c r="S180" s="76"/>
      <c r="T180" s="7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8" t="s">
        <v>146</v>
      </c>
      <c r="AU180" s="18" t="s">
        <v>88</v>
      </c>
    </row>
    <row r="181" spans="1:51" s="13" customFormat="1" ht="12">
      <c r="A181" s="13"/>
      <c r="B181" s="204"/>
      <c r="C181" s="13"/>
      <c r="D181" s="200" t="s">
        <v>148</v>
      </c>
      <c r="E181" s="205" t="s">
        <v>1</v>
      </c>
      <c r="F181" s="206" t="s">
        <v>945</v>
      </c>
      <c r="G181" s="13"/>
      <c r="H181" s="205" t="s">
        <v>1</v>
      </c>
      <c r="I181" s="207"/>
      <c r="J181" s="13"/>
      <c r="K181" s="13"/>
      <c r="L181" s="204"/>
      <c r="M181" s="208"/>
      <c r="N181" s="209"/>
      <c r="O181" s="209"/>
      <c r="P181" s="209"/>
      <c r="Q181" s="209"/>
      <c r="R181" s="209"/>
      <c r="S181" s="209"/>
      <c r="T181" s="21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5" t="s">
        <v>148</v>
      </c>
      <c r="AU181" s="205" t="s">
        <v>88</v>
      </c>
      <c r="AV181" s="13" t="s">
        <v>86</v>
      </c>
      <c r="AW181" s="13" t="s">
        <v>32</v>
      </c>
      <c r="AX181" s="13" t="s">
        <v>78</v>
      </c>
      <c r="AY181" s="205" t="s">
        <v>136</v>
      </c>
    </row>
    <row r="182" spans="1:51" s="14" customFormat="1" ht="12">
      <c r="A182" s="14"/>
      <c r="B182" s="211"/>
      <c r="C182" s="14"/>
      <c r="D182" s="200" t="s">
        <v>148</v>
      </c>
      <c r="E182" s="212" t="s">
        <v>1</v>
      </c>
      <c r="F182" s="213" t="s">
        <v>950</v>
      </c>
      <c r="G182" s="14"/>
      <c r="H182" s="214">
        <v>4486.23</v>
      </c>
      <c r="I182" s="215"/>
      <c r="J182" s="14"/>
      <c r="K182" s="14"/>
      <c r="L182" s="211"/>
      <c r="M182" s="216"/>
      <c r="N182" s="217"/>
      <c r="O182" s="217"/>
      <c r="P182" s="217"/>
      <c r="Q182" s="217"/>
      <c r="R182" s="217"/>
      <c r="S182" s="217"/>
      <c r="T182" s="21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12" t="s">
        <v>148</v>
      </c>
      <c r="AU182" s="212" t="s">
        <v>88</v>
      </c>
      <c r="AV182" s="14" t="s">
        <v>88</v>
      </c>
      <c r="AW182" s="14" t="s">
        <v>32</v>
      </c>
      <c r="AX182" s="14" t="s">
        <v>78</v>
      </c>
      <c r="AY182" s="212" t="s">
        <v>136</v>
      </c>
    </row>
    <row r="183" spans="1:51" s="13" customFormat="1" ht="12">
      <c r="A183" s="13"/>
      <c r="B183" s="204"/>
      <c r="C183" s="13"/>
      <c r="D183" s="200" t="s">
        <v>148</v>
      </c>
      <c r="E183" s="205" t="s">
        <v>1</v>
      </c>
      <c r="F183" s="206" t="s">
        <v>947</v>
      </c>
      <c r="G183" s="13"/>
      <c r="H183" s="205" t="s">
        <v>1</v>
      </c>
      <c r="I183" s="207"/>
      <c r="J183" s="13"/>
      <c r="K183" s="13"/>
      <c r="L183" s="204"/>
      <c r="M183" s="208"/>
      <c r="N183" s="209"/>
      <c r="O183" s="209"/>
      <c r="P183" s="209"/>
      <c r="Q183" s="209"/>
      <c r="R183" s="209"/>
      <c r="S183" s="209"/>
      <c r="T183" s="21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05" t="s">
        <v>148</v>
      </c>
      <c r="AU183" s="205" t="s">
        <v>88</v>
      </c>
      <c r="AV183" s="13" t="s">
        <v>86</v>
      </c>
      <c r="AW183" s="13" t="s">
        <v>32</v>
      </c>
      <c r="AX183" s="13" t="s">
        <v>78</v>
      </c>
      <c r="AY183" s="205" t="s">
        <v>136</v>
      </c>
    </row>
    <row r="184" spans="1:51" s="14" customFormat="1" ht="12">
      <c r="A184" s="14"/>
      <c r="B184" s="211"/>
      <c r="C184" s="14"/>
      <c r="D184" s="200" t="s">
        <v>148</v>
      </c>
      <c r="E184" s="212" t="s">
        <v>1</v>
      </c>
      <c r="F184" s="213" t="s">
        <v>951</v>
      </c>
      <c r="G184" s="14"/>
      <c r="H184" s="214">
        <v>1723.5</v>
      </c>
      <c r="I184" s="215"/>
      <c r="J184" s="14"/>
      <c r="K184" s="14"/>
      <c r="L184" s="211"/>
      <c r="M184" s="216"/>
      <c r="N184" s="217"/>
      <c r="O184" s="217"/>
      <c r="P184" s="217"/>
      <c r="Q184" s="217"/>
      <c r="R184" s="217"/>
      <c r="S184" s="217"/>
      <c r="T184" s="21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12" t="s">
        <v>148</v>
      </c>
      <c r="AU184" s="212" t="s">
        <v>88</v>
      </c>
      <c r="AV184" s="14" t="s">
        <v>88</v>
      </c>
      <c r="AW184" s="14" t="s">
        <v>32</v>
      </c>
      <c r="AX184" s="14" t="s">
        <v>78</v>
      </c>
      <c r="AY184" s="212" t="s">
        <v>136</v>
      </c>
    </row>
    <row r="185" spans="1:51" s="15" customFormat="1" ht="12">
      <c r="A185" s="15"/>
      <c r="B185" s="219"/>
      <c r="C185" s="15"/>
      <c r="D185" s="200" t="s">
        <v>148</v>
      </c>
      <c r="E185" s="220" t="s">
        <v>1</v>
      </c>
      <c r="F185" s="221" t="s">
        <v>151</v>
      </c>
      <c r="G185" s="15"/>
      <c r="H185" s="222">
        <v>6209.73</v>
      </c>
      <c r="I185" s="223"/>
      <c r="J185" s="15"/>
      <c r="K185" s="15"/>
      <c r="L185" s="219"/>
      <c r="M185" s="224"/>
      <c r="N185" s="225"/>
      <c r="O185" s="225"/>
      <c r="P185" s="225"/>
      <c r="Q185" s="225"/>
      <c r="R185" s="225"/>
      <c r="S185" s="225"/>
      <c r="T185" s="22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20" t="s">
        <v>148</v>
      </c>
      <c r="AU185" s="220" t="s">
        <v>88</v>
      </c>
      <c r="AV185" s="15" t="s">
        <v>144</v>
      </c>
      <c r="AW185" s="15" t="s">
        <v>32</v>
      </c>
      <c r="AX185" s="15" t="s">
        <v>86</v>
      </c>
      <c r="AY185" s="220" t="s">
        <v>136</v>
      </c>
    </row>
    <row r="186" spans="1:65" s="2" customFormat="1" ht="21.75" customHeight="1">
      <c r="A186" s="37"/>
      <c r="B186" s="187"/>
      <c r="C186" s="188" t="s">
        <v>137</v>
      </c>
      <c r="D186" s="188" t="s">
        <v>139</v>
      </c>
      <c r="E186" s="189" t="s">
        <v>792</v>
      </c>
      <c r="F186" s="190" t="s">
        <v>793</v>
      </c>
      <c r="G186" s="191" t="s">
        <v>166</v>
      </c>
      <c r="H186" s="192">
        <v>375.99</v>
      </c>
      <c r="I186" s="193"/>
      <c r="J186" s="192">
        <f>ROUND(I186*H186,2)</f>
        <v>0</v>
      </c>
      <c r="K186" s="190" t="s">
        <v>143</v>
      </c>
      <c r="L186" s="38"/>
      <c r="M186" s="194" t="s">
        <v>1</v>
      </c>
      <c r="N186" s="195" t="s">
        <v>43</v>
      </c>
      <c r="O186" s="76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8" t="s">
        <v>144</v>
      </c>
      <c r="AT186" s="198" t="s">
        <v>139</v>
      </c>
      <c r="AU186" s="198" t="s">
        <v>88</v>
      </c>
      <c r="AY186" s="18" t="s">
        <v>136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8" t="s">
        <v>86</v>
      </c>
      <c r="BK186" s="199">
        <f>ROUND(I186*H186,2)</f>
        <v>0</v>
      </c>
      <c r="BL186" s="18" t="s">
        <v>144</v>
      </c>
      <c r="BM186" s="198" t="s">
        <v>952</v>
      </c>
    </row>
    <row r="187" spans="1:47" s="2" customFormat="1" ht="12">
      <c r="A187" s="37"/>
      <c r="B187" s="38"/>
      <c r="C187" s="37"/>
      <c r="D187" s="200" t="s">
        <v>146</v>
      </c>
      <c r="E187" s="37"/>
      <c r="F187" s="201" t="s">
        <v>795</v>
      </c>
      <c r="G187" s="37"/>
      <c r="H187" s="37"/>
      <c r="I187" s="123"/>
      <c r="J187" s="37"/>
      <c r="K187" s="37"/>
      <c r="L187" s="38"/>
      <c r="M187" s="202"/>
      <c r="N187" s="203"/>
      <c r="O187" s="76"/>
      <c r="P187" s="76"/>
      <c r="Q187" s="76"/>
      <c r="R187" s="76"/>
      <c r="S187" s="76"/>
      <c r="T187" s="7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8" t="s">
        <v>146</v>
      </c>
      <c r="AU187" s="18" t="s">
        <v>88</v>
      </c>
    </row>
    <row r="188" spans="1:51" s="13" customFormat="1" ht="12">
      <c r="A188" s="13"/>
      <c r="B188" s="204"/>
      <c r="C188" s="13"/>
      <c r="D188" s="200" t="s">
        <v>148</v>
      </c>
      <c r="E188" s="205" t="s">
        <v>1</v>
      </c>
      <c r="F188" s="206" t="s">
        <v>928</v>
      </c>
      <c r="G188" s="13"/>
      <c r="H188" s="205" t="s">
        <v>1</v>
      </c>
      <c r="I188" s="207"/>
      <c r="J188" s="13"/>
      <c r="K188" s="13"/>
      <c r="L188" s="204"/>
      <c r="M188" s="208"/>
      <c r="N188" s="209"/>
      <c r="O188" s="209"/>
      <c r="P188" s="209"/>
      <c r="Q188" s="209"/>
      <c r="R188" s="209"/>
      <c r="S188" s="209"/>
      <c r="T188" s="21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05" t="s">
        <v>148</v>
      </c>
      <c r="AU188" s="205" t="s">
        <v>88</v>
      </c>
      <c r="AV188" s="13" t="s">
        <v>86</v>
      </c>
      <c r="AW188" s="13" t="s">
        <v>32</v>
      </c>
      <c r="AX188" s="13" t="s">
        <v>78</v>
      </c>
      <c r="AY188" s="205" t="s">
        <v>136</v>
      </c>
    </row>
    <row r="189" spans="1:51" s="14" customFormat="1" ht="12">
      <c r="A189" s="14"/>
      <c r="B189" s="211"/>
      <c r="C189" s="14"/>
      <c r="D189" s="200" t="s">
        <v>148</v>
      </c>
      <c r="E189" s="212" t="s">
        <v>1</v>
      </c>
      <c r="F189" s="213" t="s">
        <v>953</v>
      </c>
      <c r="G189" s="14"/>
      <c r="H189" s="214">
        <v>271.9</v>
      </c>
      <c r="I189" s="215"/>
      <c r="J189" s="14"/>
      <c r="K189" s="14"/>
      <c r="L189" s="211"/>
      <c r="M189" s="216"/>
      <c r="N189" s="217"/>
      <c r="O189" s="217"/>
      <c r="P189" s="217"/>
      <c r="Q189" s="217"/>
      <c r="R189" s="217"/>
      <c r="S189" s="217"/>
      <c r="T189" s="21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12" t="s">
        <v>148</v>
      </c>
      <c r="AU189" s="212" t="s">
        <v>88</v>
      </c>
      <c r="AV189" s="14" t="s">
        <v>88</v>
      </c>
      <c r="AW189" s="14" t="s">
        <v>32</v>
      </c>
      <c r="AX189" s="14" t="s">
        <v>78</v>
      </c>
      <c r="AY189" s="212" t="s">
        <v>136</v>
      </c>
    </row>
    <row r="190" spans="1:51" s="13" customFormat="1" ht="12">
      <c r="A190" s="13"/>
      <c r="B190" s="204"/>
      <c r="C190" s="13"/>
      <c r="D190" s="200" t="s">
        <v>148</v>
      </c>
      <c r="E190" s="205" t="s">
        <v>1</v>
      </c>
      <c r="F190" s="206" t="s">
        <v>930</v>
      </c>
      <c r="G190" s="13"/>
      <c r="H190" s="205" t="s">
        <v>1</v>
      </c>
      <c r="I190" s="207"/>
      <c r="J190" s="13"/>
      <c r="K190" s="13"/>
      <c r="L190" s="204"/>
      <c r="M190" s="208"/>
      <c r="N190" s="209"/>
      <c r="O190" s="209"/>
      <c r="P190" s="209"/>
      <c r="Q190" s="209"/>
      <c r="R190" s="209"/>
      <c r="S190" s="209"/>
      <c r="T190" s="21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05" t="s">
        <v>148</v>
      </c>
      <c r="AU190" s="205" t="s">
        <v>88</v>
      </c>
      <c r="AV190" s="13" t="s">
        <v>86</v>
      </c>
      <c r="AW190" s="13" t="s">
        <v>32</v>
      </c>
      <c r="AX190" s="13" t="s">
        <v>78</v>
      </c>
      <c r="AY190" s="205" t="s">
        <v>136</v>
      </c>
    </row>
    <row r="191" spans="1:51" s="14" customFormat="1" ht="12">
      <c r="A191" s="14"/>
      <c r="B191" s="211"/>
      <c r="C191" s="14"/>
      <c r="D191" s="200" t="s">
        <v>148</v>
      </c>
      <c r="E191" s="212" t="s">
        <v>1</v>
      </c>
      <c r="F191" s="213" t="s">
        <v>954</v>
      </c>
      <c r="G191" s="14"/>
      <c r="H191" s="214">
        <v>15.35</v>
      </c>
      <c r="I191" s="215"/>
      <c r="J191" s="14"/>
      <c r="K191" s="14"/>
      <c r="L191" s="211"/>
      <c r="M191" s="216"/>
      <c r="N191" s="217"/>
      <c r="O191" s="217"/>
      <c r="P191" s="217"/>
      <c r="Q191" s="217"/>
      <c r="R191" s="217"/>
      <c r="S191" s="217"/>
      <c r="T191" s="21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12" t="s">
        <v>148</v>
      </c>
      <c r="AU191" s="212" t="s">
        <v>88</v>
      </c>
      <c r="AV191" s="14" t="s">
        <v>88</v>
      </c>
      <c r="AW191" s="14" t="s">
        <v>32</v>
      </c>
      <c r="AX191" s="14" t="s">
        <v>78</v>
      </c>
      <c r="AY191" s="212" t="s">
        <v>136</v>
      </c>
    </row>
    <row r="192" spans="1:51" s="13" customFormat="1" ht="12">
      <c r="A192" s="13"/>
      <c r="B192" s="204"/>
      <c r="C192" s="13"/>
      <c r="D192" s="200" t="s">
        <v>148</v>
      </c>
      <c r="E192" s="205" t="s">
        <v>1</v>
      </c>
      <c r="F192" s="206" t="s">
        <v>955</v>
      </c>
      <c r="G192" s="13"/>
      <c r="H192" s="205" t="s">
        <v>1</v>
      </c>
      <c r="I192" s="207"/>
      <c r="J192" s="13"/>
      <c r="K192" s="13"/>
      <c r="L192" s="204"/>
      <c r="M192" s="208"/>
      <c r="N192" s="209"/>
      <c r="O192" s="209"/>
      <c r="P192" s="209"/>
      <c r="Q192" s="209"/>
      <c r="R192" s="209"/>
      <c r="S192" s="209"/>
      <c r="T192" s="21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05" t="s">
        <v>148</v>
      </c>
      <c r="AU192" s="205" t="s">
        <v>88</v>
      </c>
      <c r="AV192" s="13" t="s">
        <v>86</v>
      </c>
      <c r="AW192" s="13" t="s">
        <v>32</v>
      </c>
      <c r="AX192" s="13" t="s">
        <v>78</v>
      </c>
      <c r="AY192" s="205" t="s">
        <v>136</v>
      </c>
    </row>
    <row r="193" spans="1:51" s="14" customFormat="1" ht="12">
      <c r="A193" s="14"/>
      <c r="B193" s="211"/>
      <c r="C193" s="14"/>
      <c r="D193" s="200" t="s">
        <v>148</v>
      </c>
      <c r="E193" s="212" t="s">
        <v>1</v>
      </c>
      <c r="F193" s="213" t="s">
        <v>956</v>
      </c>
      <c r="G193" s="14"/>
      <c r="H193" s="214">
        <v>88.74</v>
      </c>
      <c r="I193" s="215"/>
      <c r="J193" s="14"/>
      <c r="K193" s="14"/>
      <c r="L193" s="211"/>
      <c r="M193" s="216"/>
      <c r="N193" s="217"/>
      <c r="O193" s="217"/>
      <c r="P193" s="217"/>
      <c r="Q193" s="217"/>
      <c r="R193" s="217"/>
      <c r="S193" s="217"/>
      <c r="T193" s="21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12" t="s">
        <v>148</v>
      </c>
      <c r="AU193" s="212" t="s">
        <v>88</v>
      </c>
      <c r="AV193" s="14" t="s">
        <v>88</v>
      </c>
      <c r="AW193" s="14" t="s">
        <v>32</v>
      </c>
      <c r="AX193" s="14" t="s">
        <v>78</v>
      </c>
      <c r="AY193" s="212" t="s">
        <v>136</v>
      </c>
    </row>
    <row r="194" spans="1:51" s="15" customFormat="1" ht="12">
      <c r="A194" s="15"/>
      <c r="B194" s="219"/>
      <c r="C194" s="15"/>
      <c r="D194" s="200" t="s">
        <v>148</v>
      </c>
      <c r="E194" s="220" t="s">
        <v>1</v>
      </c>
      <c r="F194" s="221" t="s">
        <v>151</v>
      </c>
      <c r="G194" s="15"/>
      <c r="H194" s="222">
        <v>375.99</v>
      </c>
      <c r="I194" s="223"/>
      <c r="J194" s="15"/>
      <c r="K194" s="15"/>
      <c r="L194" s="219"/>
      <c r="M194" s="224"/>
      <c r="N194" s="225"/>
      <c r="O194" s="225"/>
      <c r="P194" s="225"/>
      <c r="Q194" s="225"/>
      <c r="R194" s="225"/>
      <c r="S194" s="225"/>
      <c r="T194" s="22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20" t="s">
        <v>148</v>
      </c>
      <c r="AU194" s="220" t="s">
        <v>88</v>
      </c>
      <c r="AV194" s="15" t="s">
        <v>144</v>
      </c>
      <c r="AW194" s="15" t="s">
        <v>32</v>
      </c>
      <c r="AX194" s="15" t="s">
        <v>86</v>
      </c>
      <c r="AY194" s="220" t="s">
        <v>136</v>
      </c>
    </row>
    <row r="195" spans="1:65" s="2" customFormat="1" ht="21.75" customHeight="1">
      <c r="A195" s="37"/>
      <c r="B195" s="187"/>
      <c r="C195" s="188" t="s">
        <v>228</v>
      </c>
      <c r="D195" s="188" t="s">
        <v>139</v>
      </c>
      <c r="E195" s="189" t="s">
        <v>957</v>
      </c>
      <c r="F195" s="190" t="s">
        <v>958</v>
      </c>
      <c r="G195" s="191" t="s">
        <v>166</v>
      </c>
      <c r="H195" s="192">
        <v>191.5</v>
      </c>
      <c r="I195" s="193"/>
      <c r="J195" s="192">
        <f>ROUND(I195*H195,2)</f>
        <v>0</v>
      </c>
      <c r="K195" s="190" t="s">
        <v>143</v>
      </c>
      <c r="L195" s="38"/>
      <c r="M195" s="194" t="s">
        <v>1</v>
      </c>
      <c r="N195" s="195" t="s">
        <v>43</v>
      </c>
      <c r="O195" s="76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8" t="s">
        <v>144</v>
      </c>
      <c r="AT195" s="198" t="s">
        <v>139</v>
      </c>
      <c r="AU195" s="198" t="s">
        <v>88</v>
      </c>
      <c r="AY195" s="18" t="s">
        <v>136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86</v>
      </c>
      <c r="BK195" s="199">
        <f>ROUND(I195*H195,2)</f>
        <v>0</v>
      </c>
      <c r="BL195" s="18" t="s">
        <v>144</v>
      </c>
      <c r="BM195" s="198" t="s">
        <v>959</v>
      </c>
    </row>
    <row r="196" spans="1:47" s="2" customFormat="1" ht="12">
      <c r="A196" s="37"/>
      <c r="B196" s="38"/>
      <c r="C196" s="37"/>
      <c r="D196" s="200" t="s">
        <v>146</v>
      </c>
      <c r="E196" s="37"/>
      <c r="F196" s="201" t="s">
        <v>960</v>
      </c>
      <c r="G196" s="37"/>
      <c r="H196" s="37"/>
      <c r="I196" s="123"/>
      <c r="J196" s="37"/>
      <c r="K196" s="37"/>
      <c r="L196" s="38"/>
      <c r="M196" s="202"/>
      <c r="N196" s="203"/>
      <c r="O196" s="76"/>
      <c r="P196" s="76"/>
      <c r="Q196" s="76"/>
      <c r="R196" s="76"/>
      <c r="S196" s="76"/>
      <c r="T196" s="7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8" t="s">
        <v>146</v>
      </c>
      <c r="AU196" s="18" t="s">
        <v>88</v>
      </c>
    </row>
    <row r="197" spans="1:51" s="13" customFormat="1" ht="12">
      <c r="A197" s="13"/>
      <c r="B197" s="204"/>
      <c r="C197" s="13"/>
      <c r="D197" s="200" t="s">
        <v>148</v>
      </c>
      <c r="E197" s="205" t="s">
        <v>1</v>
      </c>
      <c r="F197" s="206" t="s">
        <v>928</v>
      </c>
      <c r="G197" s="13"/>
      <c r="H197" s="205" t="s">
        <v>1</v>
      </c>
      <c r="I197" s="207"/>
      <c r="J197" s="13"/>
      <c r="K197" s="13"/>
      <c r="L197" s="204"/>
      <c r="M197" s="208"/>
      <c r="N197" s="209"/>
      <c r="O197" s="209"/>
      <c r="P197" s="209"/>
      <c r="Q197" s="209"/>
      <c r="R197" s="209"/>
      <c r="S197" s="209"/>
      <c r="T197" s="21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05" t="s">
        <v>148</v>
      </c>
      <c r="AU197" s="205" t="s">
        <v>88</v>
      </c>
      <c r="AV197" s="13" t="s">
        <v>86</v>
      </c>
      <c r="AW197" s="13" t="s">
        <v>32</v>
      </c>
      <c r="AX197" s="13" t="s">
        <v>78</v>
      </c>
      <c r="AY197" s="205" t="s">
        <v>136</v>
      </c>
    </row>
    <row r="198" spans="1:51" s="14" customFormat="1" ht="12">
      <c r="A198" s="14"/>
      <c r="B198" s="211"/>
      <c r="C198" s="14"/>
      <c r="D198" s="200" t="s">
        <v>148</v>
      </c>
      <c r="E198" s="212" t="s">
        <v>1</v>
      </c>
      <c r="F198" s="213" t="s">
        <v>961</v>
      </c>
      <c r="G198" s="14"/>
      <c r="H198" s="214">
        <v>181.27</v>
      </c>
      <c r="I198" s="215"/>
      <c r="J198" s="14"/>
      <c r="K198" s="14"/>
      <c r="L198" s="211"/>
      <c r="M198" s="216"/>
      <c r="N198" s="217"/>
      <c r="O198" s="217"/>
      <c r="P198" s="217"/>
      <c r="Q198" s="217"/>
      <c r="R198" s="217"/>
      <c r="S198" s="217"/>
      <c r="T198" s="21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12" t="s">
        <v>148</v>
      </c>
      <c r="AU198" s="212" t="s">
        <v>88</v>
      </c>
      <c r="AV198" s="14" t="s">
        <v>88</v>
      </c>
      <c r="AW198" s="14" t="s">
        <v>32</v>
      </c>
      <c r="AX198" s="14" t="s">
        <v>78</v>
      </c>
      <c r="AY198" s="212" t="s">
        <v>136</v>
      </c>
    </row>
    <row r="199" spans="1:51" s="13" customFormat="1" ht="12">
      <c r="A199" s="13"/>
      <c r="B199" s="204"/>
      <c r="C199" s="13"/>
      <c r="D199" s="200" t="s">
        <v>148</v>
      </c>
      <c r="E199" s="205" t="s">
        <v>1</v>
      </c>
      <c r="F199" s="206" t="s">
        <v>930</v>
      </c>
      <c r="G199" s="13"/>
      <c r="H199" s="205" t="s">
        <v>1</v>
      </c>
      <c r="I199" s="207"/>
      <c r="J199" s="13"/>
      <c r="K199" s="13"/>
      <c r="L199" s="204"/>
      <c r="M199" s="208"/>
      <c r="N199" s="209"/>
      <c r="O199" s="209"/>
      <c r="P199" s="209"/>
      <c r="Q199" s="209"/>
      <c r="R199" s="209"/>
      <c r="S199" s="209"/>
      <c r="T199" s="21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05" t="s">
        <v>148</v>
      </c>
      <c r="AU199" s="205" t="s">
        <v>88</v>
      </c>
      <c r="AV199" s="13" t="s">
        <v>86</v>
      </c>
      <c r="AW199" s="13" t="s">
        <v>32</v>
      </c>
      <c r="AX199" s="13" t="s">
        <v>78</v>
      </c>
      <c r="AY199" s="205" t="s">
        <v>136</v>
      </c>
    </row>
    <row r="200" spans="1:51" s="14" customFormat="1" ht="12">
      <c r="A200" s="14"/>
      <c r="B200" s="211"/>
      <c r="C200" s="14"/>
      <c r="D200" s="200" t="s">
        <v>148</v>
      </c>
      <c r="E200" s="212" t="s">
        <v>1</v>
      </c>
      <c r="F200" s="213" t="s">
        <v>962</v>
      </c>
      <c r="G200" s="14"/>
      <c r="H200" s="214">
        <v>10.23</v>
      </c>
      <c r="I200" s="215"/>
      <c r="J200" s="14"/>
      <c r="K200" s="14"/>
      <c r="L200" s="211"/>
      <c r="M200" s="216"/>
      <c r="N200" s="217"/>
      <c r="O200" s="217"/>
      <c r="P200" s="217"/>
      <c r="Q200" s="217"/>
      <c r="R200" s="217"/>
      <c r="S200" s="217"/>
      <c r="T200" s="21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12" t="s">
        <v>148</v>
      </c>
      <c r="AU200" s="212" t="s">
        <v>88</v>
      </c>
      <c r="AV200" s="14" t="s">
        <v>88</v>
      </c>
      <c r="AW200" s="14" t="s">
        <v>32</v>
      </c>
      <c r="AX200" s="14" t="s">
        <v>78</v>
      </c>
      <c r="AY200" s="212" t="s">
        <v>136</v>
      </c>
    </row>
    <row r="201" spans="1:51" s="15" customFormat="1" ht="12">
      <c r="A201" s="15"/>
      <c r="B201" s="219"/>
      <c r="C201" s="15"/>
      <c r="D201" s="200" t="s">
        <v>148</v>
      </c>
      <c r="E201" s="220" t="s">
        <v>1</v>
      </c>
      <c r="F201" s="221" t="s">
        <v>151</v>
      </c>
      <c r="G201" s="15"/>
      <c r="H201" s="222">
        <v>191.5</v>
      </c>
      <c r="I201" s="223"/>
      <c r="J201" s="15"/>
      <c r="K201" s="15"/>
      <c r="L201" s="219"/>
      <c r="M201" s="224"/>
      <c r="N201" s="225"/>
      <c r="O201" s="225"/>
      <c r="P201" s="225"/>
      <c r="Q201" s="225"/>
      <c r="R201" s="225"/>
      <c r="S201" s="225"/>
      <c r="T201" s="22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20" t="s">
        <v>148</v>
      </c>
      <c r="AU201" s="220" t="s">
        <v>88</v>
      </c>
      <c r="AV201" s="15" t="s">
        <v>144</v>
      </c>
      <c r="AW201" s="15" t="s">
        <v>32</v>
      </c>
      <c r="AX201" s="15" t="s">
        <v>86</v>
      </c>
      <c r="AY201" s="220" t="s">
        <v>136</v>
      </c>
    </row>
    <row r="202" spans="1:65" s="2" customFormat="1" ht="16.5" customHeight="1">
      <c r="A202" s="37"/>
      <c r="B202" s="187"/>
      <c r="C202" s="227" t="s">
        <v>233</v>
      </c>
      <c r="D202" s="227" t="s">
        <v>259</v>
      </c>
      <c r="E202" s="228" t="s">
        <v>963</v>
      </c>
      <c r="F202" s="229" t="s">
        <v>964</v>
      </c>
      <c r="G202" s="230" t="s">
        <v>211</v>
      </c>
      <c r="H202" s="231">
        <v>382.99</v>
      </c>
      <c r="I202" s="232"/>
      <c r="J202" s="231">
        <f>ROUND(I202*H202,2)</f>
        <v>0</v>
      </c>
      <c r="K202" s="229" t="s">
        <v>143</v>
      </c>
      <c r="L202" s="233"/>
      <c r="M202" s="234" t="s">
        <v>1</v>
      </c>
      <c r="N202" s="235" t="s">
        <v>43</v>
      </c>
      <c r="O202" s="76"/>
      <c r="P202" s="196">
        <f>O202*H202</f>
        <v>0</v>
      </c>
      <c r="Q202" s="196">
        <v>1</v>
      </c>
      <c r="R202" s="196">
        <f>Q202*H202</f>
        <v>382.99</v>
      </c>
      <c r="S202" s="196">
        <v>0</v>
      </c>
      <c r="T202" s="197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8" t="s">
        <v>195</v>
      </c>
      <c r="AT202" s="198" t="s">
        <v>259</v>
      </c>
      <c r="AU202" s="198" t="s">
        <v>88</v>
      </c>
      <c r="AY202" s="18" t="s">
        <v>136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86</v>
      </c>
      <c r="BK202" s="199">
        <f>ROUND(I202*H202,2)</f>
        <v>0</v>
      </c>
      <c r="BL202" s="18" t="s">
        <v>144</v>
      </c>
      <c r="BM202" s="198" t="s">
        <v>965</v>
      </c>
    </row>
    <row r="203" spans="1:47" s="2" customFormat="1" ht="12">
      <c r="A203" s="37"/>
      <c r="B203" s="38"/>
      <c r="C203" s="37"/>
      <c r="D203" s="200" t="s">
        <v>146</v>
      </c>
      <c r="E203" s="37"/>
      <c r="F203" s="201" t="s">
        <v>964</v>
      </c>
      <c r="G203" s="37"/>
      <c r="H203" s="37"/>
      <c r="I203" s="123"/>
      <c r="J203" s="37"/>
      <c r="K203" s="37"/>
      <c r="L203" s="38"/>
      <c r="M203" s="202"/>
      <c r="N203" s="203"/>
      <c r="O203" s="76"/>
      <c r="P203" s="76"/>
      <c r="Q203" s="76"/>
      <c r="R203" s="76"/>
      <c r="S203" s="76"/>
      <c r="T203" s="7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8" t="s">
        <v>146</v>
      </c>
      <c r="AU203" s="18" t="s">
        <v>88</v>
      </c>
    </row>
    <row r="204" spans="1:51" s="13" customFormat="1" ht="12">
      <c r="A204" s="13"/>
      <c r="B204" s="204"/>
      <c r="C204" s="13"/>
      <c r="D204" s="200" t="s">
        <v>148</v>
      </c>
      <c r="E204" s="205" t="s">
        <v>1</v>
      </c>
      <c r="F204" s="206" t="s">
        <v>966</v>
      </c>
      <c r="G204" s="13"/>
      <c r="H204" s="205" t="s">
        <v>1</v>
      </c>
      <c r="I204" s="207"/>
      <c r="J204" s="13"/>
      <c r="K204" s="13"/>
      <c r="L204" s="204"/>
      <c r="M204" s="208"/>
      <c r="N204" s="209"/>
      <c r="O204" s="209"/>
      <c r="P204" s="209"/>
      <c r="Q204" s="209"/>
      <c r="R204" s="209"/>
      <c r="S204" s="209"/>
      <c r="T204" s="21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05" t="s">
        <v>148</v>
      </c>
      <c r="AU204" s="205" t="s">
        <v>88</v>
      </c>
      <c r="AV204" s="13" t="s">
        <v>86</v>
      </c>
      <c r="AW204" s="13" t="s">
        <v>32</v>
      </c>
      <c r="AX204" s="13" t="s">
        <v>78</v>
      </c>
      <c r="AY204" s="205" t="s">
        <v>136</v>
      </c>
    </row>
    <row r="205" spans="1:51" s="13" customFormat="1" ht="12">
      <c r="A205" s="13"/>
      <c r="B205" s="204"/>
      <c r="C205" s="13"/>
      <c r="D205" s="200" t="s">
        <v>148</v>
      </c>
      <c r="E205" s="205" t="s">
        <v>1</v>
      </c>
      <c r="F205" s="206" t="s">
        <v>928</v>
      </c>
      <c r="G205" s="13"/>
      <c r="H205" s="205" t="s">
        <v>1</v>
      </c>
      <c r="I205" s="207"/>
      <c r="J205" s="13"/>
      <c r="K205" s="13"/>
      <c r="L205" s="204"/>
      <c r="M205" s="208"/>
      <c r="N205" s="209"/>
      <c r="O205" s="209"/>
      <c r="P205" s="209"/>
      <c r="Q205" s="209"/>
      <c r="R205" s="209"/>
      <c r="S205" s="209"/>
      <c r="T205" s="21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5" t="s">
        <v>148</v>
      </c>
      <c r="AU205" s="205" t="s">
        <v>88</v>
      </c>
      <c r="AV205" s="13" t="s">
        <v>86</v>
      </c>
      <c r="AW205" s="13" t="s">
        <v>32</v>
      </c>
      <c r="AX205" s="13" t="s">
        <v>78</v>
      </c>
      <c r="AY205" s="205" t="s">
        <v>136</v>
      </c>
    </row>
    <row r="206" spans="1:51" s="14" customFormat="1" ht="12">
      <c r="A206" s="14"/>
      <c r="B206" s="211"/>
      <c r="C206" s="14"/>
      <c r="D206" s="200" t="s">
        <v>148</v>
      </c>
      <c r="E206" s="212" t="s">
        <v>1</v>
      </c>
      <c r="F206" s="213" t="s">
        <v>967</v>
      </c>
      <c r="G206" s="14"/>
      <c r="H206" s="214">
        <v>362.53</v>
      </c>
      <c r="I206" s="215"/>
      <c r="J206" s="14"/>
      <c r="K206" s="14"/>
      <c r="L206" s="211"/>
      <c r="M206" s="216"/>
      <c r="N206" s="217"/>
      <c r="O206" s="217"/>
      <c r="P206" s="217"/>
      <c r="Q206" s="217"/>
      <c r="R206" s="217"/>
      <c r="S206" s="217"/>
      <c r="T206" s="21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12" t="s">
        <v>148</v>
      </c>
      <c r="AU206" s="212" t="s">
        <v>88</v>
      </c>
      <c r="AV206" s="14" t="s">
        <v>88</v>
      </c>
      <c r="AW206" s="14" t="s">
        <v>32</v>
      </c>
      <c r="AX206" s="14" t="s">
        <v>78</v>
      </c>
      <c r="AY206" s="212" t="s">
        <v>136</v>
      </c>
    </row>
    <row r="207" spans="1:51" s="13" customFormat="1" ht="12">
      <c r="A207" s="13"/>
      <c r="B207" s="204"/>
      <c r="C207" s="13"/>
      <c r="D207" s="200" t="s">
        <v>148</v>
      </c>
      <c r="E207" s="205" t="s">
        <v>1</v>
      </c>
      <c r="F207" s="206" t="s">
        <v>930</v>
      </c>
      <c r="G207" s="13"/>
      <c r="H207" s="205" t="s">
        <v>1</v>
      </c>
      <c r="I207" s="207"/>
      <c r="J207" s="13"/>
      <c r="K207" s="13"/>
      <c r="L207" s="204"/>
      <c r="M207" s="208"/>
      <c r="N207" s="209"/>
      <c r="O207" s="209"/>
      <c r="P207" s="209"/>
      <c r="Q207" s="209"/>
      <c r="R207" s="209"/>
      <c r="S207" s="209"/>
      <c r="T207" s="21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05" t="s">
        <v>148</v>
      </c>
      <c r="AU207" s="205" t="s">
        <v>88</v>
      </c>
      <c r="AV207" s="13" t="s">
        <v>86</v>
      </c>
      <c r="AW207" s="13" t="s">
        <v>32</v>
      </c>
      <c r="AX207" s="13" t="s">
        <v>78</v>
      </c>
      <c r="AY207" s="205" t="s">
        <v>136</v>
      </c>
    </row>
    <row r="208" spans="1:51" s="14" customFormat="1" ht="12">
      <c r="A208" s="14"/>
      <c r="B208" s="211"/>
      <c r="C208" s="14"/>
      <c r="D208" s="200" t="s">
        <v>148</v>
      </c>
      <c r="E208" s="212" t="s">
        <v>1</v>
      </c>
      <c r="F208" s="213" t="s">
        <v>968</v>
      </c>
      <c r="G208" s="14"/>
      <c r="H208" s="214">
        <v>20.46</v>
      </c>
      <c r="I208" s="215"/>
      <c r="J208" s="14"/>
      <c r="K208" s="14"/>
      <c r="L208" s="211"/>
      <c r="M208" s="216"/>
      <c r="N208" s="217"/>
      <c r="O208" s="217"/>
      <c r="P208" s="217"/>
      <c r="Q208" s="217"/>
      <c r="R208" s="217"/>
      <c r="S208" s="217"/>
      <c r="T208" s="218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12" t="s">
        <v>148</v>
      </c>
      <c r="AU208" s="212" t="s">
        <v>88</v>
      </c>
      <c r="AV208" s="14" t="s">
        <v>88</v>
      </c>
      <c r="AW208" s="14" t="s">
        <v>32</v>
      </c>
      <c r="AX208" s="14" t="s">
        <v>78</v>
      </c>
      <c r="AY208" s="212" t="s">
        <v>136</v>
      </c>
    </row>
    <row r="209" spans="1:51" s="15" customFormat="1" ht="12">
      <c r="A209" s="15"/>
      <c r="B209" s="219"/>
      <c r="C209" s="15"/>
      <c r="D209" s="200" t="s">
        <v>148</v>
      </c>
      <c r="E209" s="220" t="s">
        <v>1</v>
      </c>
      <c r="F209" s="221" t="s">
        <v>151</v>
      </c>
      <c r="G209" s="15"/>
      <c r="H209" s="222">
        <v>382.98999999999995</v>
      </c>
      <c r="I209" s="223"/>
      <c r="J209" s="15"/>
      <c r="K209" s="15"/>
      <c r="L209" s="219"/>
      <c r="M209" s="224"/>
      <c r="N209" s="225"/>
      <c r="O209" s="225"/>
      <c r="P209" s="225"/>
      <c r="Q209" s="225"/>
      <c r="R209" s="225"/>
      <c r="S209" s="225"/>
      <c r="T209" s="22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20" t="s">
        <v>148</v>
      </c>
      <c r="AU209" s="220" t="s">
        <v>88</v>
      </c>
      <c r="AV209" s="15" t="s">
        <v>144</v>
      </c>
      <c r="AW209" s="15" t="s">
        <v>32</v>
      </c>
      <c r="AX209" s="15" t="s">
        <v>86</v>
      </c>
      <c r="AY209" s="220" t="s">
        <v>136</v>
      </c>
    </row>
    <row r="210" spans="1:65" s="2" customFormat="1" ht="21.75" customHeight="1">
      <c r="A210" s="37"/>
      <c r="B210" s="187"/>
      <c r="C210" s="188" t="s">
        <v>238</v>
      </c>
      <c r="D210" s="188" t="s">
        <v>139</v>
      </c>
      <c r="E210" s="189" t="s">
        <v>242</v>
      </c>
      <c r="F210" s="190" t="s">
        <v>243</v>
      </c>
      <c r="G210" s="191" t="s">
        <v>211</v>
      </c>
      <c r="H210" s="192">
        <v>847.4</v>
      </c>
      <c r="I210" s="193"/>
      <c r="J210" s="192">
        <f>ROUND(I210*H210,2)</f>
        <v>0</v>
      </c>
      <c r="K210" s="190" t="s">
        <v>143</v>
      </c>
      <c r="L210" s="38"/>
      <c r="M210" s="194" t="s">
        <v>1</v>
      </c>
      <c r="N210" s="195" t="s">
        <v>43</v>
      </c>
      <c r="O210" s="76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98" t="s">
        <v>144</v>
      </c>
      <c r="AT210" s="198" t="s">
        <v>139</v>
      </c>
      <c r="AU210" s="198" t="s">
        <v>88</v>
      </c>
      <c r="AY210" s="18" t="s">
        <v>136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8" t="s">
        <v>86</v>
      </c>
      <c r="BK210" s="199">
        <f>ROUND(I210*H210,2)</f>
        <v>0</v>
      </c>
      <c r="BL210" s="18" t="s">
        <v>144</v>
      </c>
      <c r="BM210" s="198" t="s">
        <v>969</v>
      </c>
    </row>
    <row r="211" spans="1:47" s="2" customFormat="1" ht="12">
      <c r="A211" s="37"/>
      <c r="B211" s="38"/>
      <c r="C211" s="37"/>
      <c r="D211" s="200" t="s">
        <v>146</v>
      </c>
      <c r="E211" s="37"/>
      <c r="F211" s="201" t="s">
        <v>245</v>
      </c>
      <c r="G211" s="37"/>
      <c r="H211" s="37"/>
      <c r="I211" s="123"/>
      <c r="J211" s="37"/>
      <c r="K211" s="37"/>
      <c r="L211" s="38"/>
      <c r="M211" s="202"/>
      <c r="N211" s="203"/>
      <c r="O211" s="76"/>
      <c r="P211" s="76"/>
      <c r="Q211" s="76"/>
      <c r="R211" s="76"/>
      <c r="S211" s="76"/>
      <c r="T211" s="7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8" t="s">
        <v>146</v>
      </c>
      <c r="AU211" s="18" t="s">
        <v>88</v>
      </c>
    </row>
    <row r="212" spans="1:51" s="13" customFormat="1" ht="12">
      <c r="A212" s="13"/>
      <c r="B212" s="204"/>
      <c r="C212" s="13"/>
      <c r="D212" s="200" t="s">
        <v>148</v>
      </c>
      <c r="E212" s="205" t="s">
        <v>1</v>
      </c>
      <c r="F212" s="206" t="s">
        <v>970</v>
      </c>
      <c r="G212" s="13"/>
      <c r="H212" s="205" t="s">
        <v>1</v>
      </c>
      <c r="I212" s="207"/>
      <c r="J212" s="13"/>
      <c r="K212" s="13"/>
      <c r="L212" s="204"/>
      <c r="M212" s="208"/>
      <c r="N212" s="209"/>
      <c r="O212" s="209"/>
      <c r="P212" s="209"/>
      <c r="Q212" s="209"/>
      <c r="R212" s="209"/>
      <c r="S212" s="209"/>
      <c r="T212" s="21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05" t="s">
        <v>148</v>
      </c>
      <c r="AU212" s="205" t="s">
        <v>88</v>
      </c>
      <c r="AV212" s="13" t="s">
        <v>86</v>
      </c>
      <c r="AW212" s="13" t="s">
        <v>32</v>
      </c>
      <c r="AX212" s="13" t="s">
        <v>78</v>
      </c>
      <c r="AY212" s="205" t="s">
        <v>136</v>
      </c>
    </row>
    <row r="213" spans="1:51" s="13" customFormat="1" ht="12">
      <c r="A213" s="13"/>
      <c r="B213" s="204"/>
      <c r="C213" s="13"/>
      <c r="D213" s="200" t="s">
        <v>148</v>
      </c>
      <c r="E213" s="205" t="s">
        <v>1</v>
      </c>
      <c r="F213" s="206" t="s">
        <v>971</v>
      </c>
      <c r="G213" s="13"/>
      <c r="H213" s="205" t="s">
        <v>1</v>
      </c>
      <c r="I213" s="207"/>
      <c r="J213" s="13"/>
      <c r="K213" s="13"/>
      <c r="L213" s="204"/>
      <c r="M213" s="208"/>
      <c r="N213" s="209"/>
      <c r="O213" s="209"/>
      <c r="P213" s="209"/>
      <c r="Q213" s="209"/>
      <c r="R213" s="209"/>
      <c r="S213" s="209"/>
      <c r="T213" s="21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05" t="s">
        <v>148</v>
      </c>
      <c r="AU213" s="205" t="s">
        <v>88</v>
      </c>
      <c r="AV213" s="13" t="s">
        <v>86</v>
      </c>
      <c r="AW213" s="13" t="s">
        <v>32</v>
      </c>
      <c r="AX213" s="13" t="s">
        <v>78</v>
      </c>
      <c r="AY213" s="205" t="s">
        <v>136</v>
      </c>
    </row>
    <row r="214" spans="1:51" s="14" customFormat="1" ht="12">
      <c r="A214" s="14"/>
      <c r="B214" s="211"/>
      <c r="C214" s="14"/>
      <c r="D214" s="200" t="s">
        <v>148</v>
      </c>
      <c r="E214" s="212" t="s">
        <v>1</v>
      </c>
      <c r="F214" s="213" t="s">
        <v>972</v>
      </c>
      <c r="G214" s="14"/>
      <c r="H214" s="214">
        <v>847.4</v>
      </c>
      <c r="I214" s="215"/>
      <c r="J214" s="14"/>
      <c r="K214" s="14"/>
      <c r="L214" s="211"/>
      <c r="M214" s="216"/>
      <c r="N214" s="217"/>
      <c r="O214" s="217"/>
      <c r="P214" s="217"/>
      <c r="Q214" s="217"/>
      <c r="R214" s="217"/>
      <c r="S214" s="217"/>
      <c r="T214" s="21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12" t="s">
        <v>148</v>
      </c>
      <c r="AU214" s="212" t="s">
        <v>88</v>
      </c>
      <c r="AV214" s="14" t="s">
        <v>88</v>
      </c>
      <c r="AW214" s="14" t="s">
        <v>32</v>
      </c>
      <c r="AX214" s="14" t="s">
        <v>78</v>
      </c>
      <c r="AY214" s="212" t="s">
        <v>136</v>
      </c>
    </row>
    <row r="215" spans="1:51" s="15" customFormat="1" ht="12">
      <c r="A215" s="15"/>
      <c r="B215" s="219"/>
      <c r="C215" s="15"/>
      <c r="D215" s="200" t="s">
        <v>148</v>
      </c>
      <c r="E215" s="220" t="s">
        <v>1</v>
      </c>
      <c r="F215" s="221" t="s">
        <v>151</v>
      </c>
      <c r="G215" s="15"/>
      <c r="H215" s="222">
        <v>847.4</v>
      </c>
      <c r="I215" s="223"/>
      <c r="J215" s="15"/>
      <c r="K215" s="15"/>
      <c r="L215" s="219"/>
      <c r="M215" s="224"/>
      <c r="N215" s="225"/>
      <c r="O215" s="225"/>
      <c r="P215" s="225"/>
      <c r="Q215" s="225"/>
      <c r="R215" s="225"/>
      <c r="S215" s="225"/>
      <c r="T215" s="226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20" t="s">
        <v>148</v>
      </c>
      <c r="AU215" s="220" t="s">
        <v>88</v>
      </c>
      <c r="AV215" s="15" t="s">
        <v>144</v>
      </c>
      <c r="AW215" s="15" t="s">
        <v>32</v>
      </c>
      <c r="AX215" s="15" t="s">
        <v>86</v>
      </c>
      <c r="AY215" s="220" t="s">
        <v>136</v>
      </c>
    </row>
    <row r="216" spans="1:63" s="12" customFormat="1" ht="22.8" customHeight="1">
      <c r="A216" s="12"/>
      <c r="B216" s="174"/>
      <c r="C216" s="12"/>
      <c r="D216" s="175" t="s">
        <v>77</v>
      </c>
      <c r="E216" s="185" t="s">
        <v>144</v>
      </c>
      <c r="F216" s="185" t="s">
        <v>973</v>
      </c>
      <c r="G216" s="12"/>
      <c r="H216" s="12"/>
      <c r="I216" s="177"/>
      <c r="J216" s="186">
        <f>BK216</f>
        <v>0</v>
      </c>
      <c r="K216" s="12"/>
      <c r="L216" s="174"/>
      <c r="M216" s="179"/>
      <c r="N216" s="180"/>
      <c r="O216" s="180"/>
      <c r="P216" s="181">
        <f>SUM(P217:P277)</f>
        <v>0</v>
      </c>
      <c r="Q216" s="180"/>
      <c r="R216" s="181">
        <f>SUM(R217:R277)</f>
        <v>138.2496122</v>
      </c>
      <c r="S216" s="180"/>
      <c r="T216" s="182">
        <f>SUM(T217:T277)</f>
        <v>6.6499999999999995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75" t="s">
        <v>86</v>
      </c>
      <c r="AT216" s="183" t="s">
        <v>77</v>
      </c>
      <c r="AU216" s="183" t="s">
        <v>86</v>
      </c>
      <c r="AY216" s="175" t="s">
        <v>136</v>
      </c>
      <c r="BK216" s="184">
        <f>SUM(BK217:BK277)</f>
        <v>0</v>
      </c>
    </row>
    <row r="217" spans="1:65" s="2" customFormat="1" ht="21.75" customHeight="1">
      <c r="A217" s="37"/>
      <c r="B217" s="187"/>
      <c r="C217" s="188" t="s">
        <v>8</v>
      </c>
      <c r="D217" s="188" t="s">
        <v>139</v>
      </c>
      <c r="E217" s="189" t="s">
        <v>974</v>
      </c>
      <c r="F217" s="190" t="s">
        <v>975</v>
      </c>
      <c r="G217" s="191" t="s">
        <v>166</v>
      </c>
      <c r="H217" s="192">
        <v>3.5</v>
      </c>
      <c r="I217" s="193"/>
      <c r="J217" s="192">
        <f>ROUND(I217*H217,2)</f>
        <v>0</v>
      </c>
      <c r="K217" s="190" t="s">
        <v>1</v>
      </c>
      <c r="L217" s="38"/>
      <c r="M217" s="194" t="s">
        <v>1</v>
      </c>
      <c r="N217" s="195" t="s">
        <v>43</v>
      </c>
      <c r="O217" s="76"/>
      <c r="P217" s="196">
        <f>O217*H217</f>
        <v>0</v>
      </c>
      <c r="Q217" s="196">
        <v>0</v>
      </c>
      <c r="R217" s="196">
        <f>Q217*H217</f>
        <v>0</v>
      </c>
      <c r="S217" s="196">
        <v>1.9</v>
      </c>
      <c r="T217" s="197">
        <f>S217*H217</f>
        <v>6.6499999999999995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8" t="s">
        <v>144</v>
      </c>
      <c r="AT217" s="198" t="s">
        <v>139</v>
      </c>
      <c r="AU217" s="198" t="s">
        <v>88</v>
      </c>
      <c r="AY217" s="18" t="s">
        <v>136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86</v>
      </c>
      <c r="BK217" s="199">
        <f>ROUND(I217*H217,2)</f>
        <v>0</v>
      </c>
      <c r="BL217" s="18" t="s">
        <v>144</v>
      </c>
      <c r="BM217" s="198" t="s">
        <v>976</v>
      </c>
    </row>
    <row r="218" spans="1:47" s="2" customFormat="1" ht="12">
      <c r="A218" s="37"/>
      <c r="B218" s="38"/>
      <c r="C218" s="37"/>
      <c r="D218" s="200" t="s">
        <v>146</v>
      </c>
      <c r="E218" s="37"/>
      <c r="F218" s="201" t="s">
        <v>975</v>
      </c>
      <c r="G218" s="37"/>
      <c r="H218" s="37"/>
      <c r="I218" s="123"/>
      <c r="J218" s="37"/>
      <c r="K218" s="37"/>
      <c r="L218" s="38"/>
      <c r="M218" s="202"/>
      <c r="N218" s="203"/>
      <c r="O218" s="76"/>
      <c r="P218" s="76"/>
      <c r="Q218" s="76"/>
      <c r="R218" s="76"/>
      <c r="S218" s="76"/>
      <c r="T218" s="7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18" t="s">
        <v>146</v>
      </c>
      <c r="AU218" s="18" t="s">
        <v>88</v>
      </c>
    </row>
    <row r="219" spans="1:51" s="13" customFormat="1" ht="12">
      <c r="A219" s="13"/>
      <c r="B219" s="204"/>
      <c r="C219" s="13"/>
      <c r="D219" s="200" t="s">
        <v>148</v>
      </c>
      <c r="E219" s="205" t="s">
        <v>1</v>
      </c>
      <c r="F219" s="206" t="s">
        <v>977</v>
      </c>
      <c r="G219" s="13"/>
      <c r="H219" s="205" t="s">
        <v>1</v>
      </c>
      <c r="I219" s="207"/>
      <c r="J219" s="13"/>
      <c r="K219" s="13"/>
      <c r="L219" s="204"/>
      <c r="M219" s="208"/>
      <c r="N219" s="209"/>
      <c r="O219" s="209"/>
      <c r="P219" s="209"/>
      <c r="Q219" s="209"/>
      <c r="R219" s="209"/>
      <c r="S219" s="209"/>
      <c r="T219" s="21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5" t="s">
        <v>148</v>
      </c>
      <c r="AU219" s="205" t="s">
        <v>88</v>
      </c>
      <c r="AV219" s="13" t="s">
        <v>86</v>
      </c>
      <c r="AW219" s="13" t="s">
        <v>32</v>
      </c>
      <c r="AX219" s="13" t="s">
        <v>78</v>
      </c>
      <c r="AY219" s="205" t="s">
        <v>136</v>
      </c>
    </row>
    <row r="220" spans="1:51" s="14" customFormat="1" ht="12">
      <c r="A220" s="14"/>
      <c r="B220" s="211"/>
      <c r="C220" s="14"/>
      <c r="D220" s="200" t="s">
        <v>148</v>
      </c>
      <c r="E220" s="212" t="s">
        <v>1</v>
      </c>
      <c r="F220" s="213" t="s">
        <v>978</v>
      </c>
      <c r="G220" s="14"/>
      <c r="H220" s="214">
        <v>3.5</v>
      </c>
      <c r="I220" s="215"/>
      <c r="J220" s="14"/>
      <c r="K220" s="14"/>
      <c r="L220" s="211"/>
      <c r="M220" s="216"/>
      <c r="N220" s="217"/>
      <c r="O220" s="217"/>
      <c r="P220" s="217"/>
      <c r="Q220" s="217"/>
      <c r="R220" s="217"/>
      <c r="S220" s="217"/>
      <c r="T220" s="21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12" t="s">
        <v>148</v>
      </c>
      <c r="AU220" s="212" t="s">
        <v>88</v>
      </c>
      <c r="AV220" s="14" t="s">
        <v>88</v>
      </c>
      <c r="AW220" s="14" t="s">
        <v>32</v>
      </c>
      <c r="AX220" s="14" t="s">
        <v>78</v>
      </c>
      <c r="AY220" s="212" t="s">
        <v>136</v>
      </c>
    </row>
    <row r="221" spans="1:51" s="15" customFormat="1" ht="12">
      <c r="A221" s="15"/>
      <c r="B221" s="219"/>
      <c r="C221" s="15"/>
      <c r="D221" s="200" t="s">
        <v>148</v>
      </c>
      <c r="E221" s="220" t="s">
        <v>1</v>
      </c>
      <c r="F221" s="221" t="s">
        <v>151</v>
      </c>
      <c r="G221" s="15"/>
      <c r="H221" s="222">
        <v>3.5</v>
      </c>
      <c r="I221" s="223"/>
      <c r="J221" s="15"/>
      <c r="K221" s="15"/>
      <c r="L221" s="219"/>
      <c r="M221" s="224"/>
      <c r="N221" s="225"/>
      <c r="O221" s="225"/>
      <c r="P221" s="225"/>
      <c r="Q221" s="225"/>
      <c r="R221" s="225"/>
      <c r="S221" s="225"/>
      <c r="T221" s="226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20" t="s">
        <v>148</v>
      </c>
      <c r="AU221" s="220" t="s">
        <v>88</v>
      </c>
      <c r="AV221" s="15" t="s">
        <v>144</v>
      </c>
      <c r="AW221" s="15" t="s">
        <v>32</v>
      </c>
      <c r="AX221" s="15" t="s">
        <v>86</v>
      </c>
      <c r="AY221" s="220" t="s">
        <v>136</v>
      </c>
    </row>
    <row r="222" spans="1:65" s="2" customFormat="1" ht="21.75" customHeight="1">
      <c r="A222" s="37"/>
      <c r="B222" s="187"/>
      <c r="C222" s="188" t="s">
        <v>250</v>
      </c>
      <c r="D222" s="188" t="s">
        <v>139</v>
      </c>
      <c r="E222" s="189" t="s">
        <v>979</v>
      </c>
      <c r="F222" s="190" t="s">
        <v>980</v>
      </c>
      <c r="G222" s="191" t="s">
        <v>166</v>
      </c>
      <c r="H222" s="192">
        <v>9.9</v>
      </c>
      <c r="I222" s="193"/>
      <c r="J222" s="192">
        <f>ROUND(I222*H222,2)</f>
        <v>0</v>
      </c>
      <c r="K222" s="190" t="s">
        <v>981</v>
      </c>
      <c r="L222" s="38"/>
      <c r="M222" s="194" t="s">
        <v>1</v>
      </c>
      <c r="N222" s="195" t="s">
        <v>43</v>
      </c>
      <c r="O222" s="76"/>
      <c r="P222" s="196">
        <f>O222*H222</f>
        <v>0</v>
      </c>
      <c r="Q222" s="196">
        <v>2.16</v>
      </c>
      <c r="R222" s="196">
        <f>Q222*H222</f>
        <v>21.384000000000004</v>
      </c>
      <c r="S222" s="196">
        <v>0</v>
      </c>
      <c r="T222" s="19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8" t="s">
        <v>144</v>
      </c>
      <c r="AT222" s="198" t="s">
        <v>139</v>
      </c>
      <c r="AU222" s="198" t="s">
        <v>88</v>
      </c>
      <c r="AY222" s="18" t="s">
        <v>136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86</v>
      </c>
      <c r="BK222" s="199">
        <f>ROUND(I222*H222,2)</f>
        <v>0</v>
      </c>
      <c r="BL222" s="18" t="s">
        <v>144</v>
      </c>
      <c r="BM222" s="198" t="s">
        <v>982</v>
      </c>
    </row>
    <row r="223" spans="1:47" s="2" customFormat="1" ht="12">
      <c r="A223" s="37"/>
      <c r="B223" s="38"/>
      <c r="C223" s="37"/>
      <c r="D223" s="200" t="s">
        <v>146</v>
      </c>
      <c r="E223" s="37"/>
      <c r="F223" s="201" t="s">
        <v>980</v>
      </c>
      <c r="G223" s="37"/>
      <c r="H223" s="37"/>
      <c r="I223" s="123"/>
      <c r="J223" s="37"/>
      <c r="K223" s="37"/>
      <c r="L223" s="38"/>
      <c r="M223" s="202"/>
      <c r="N223" s="203"/>
      <c r="O223" s="76"/>
      <c r="P223" s="76"/>
      <c r="Q223" s="76"/>
      <c r="R223" s="76"/>
      <c r="S223" s="76"/>
      <c r="T223" s="7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8" t="s">
        <v>146</v>
      </c>
      <c r="AU223" s="18" t="s">
        <v>88</v>
      </c>
    </row>
    <row r="224" spans="1:51" s="13" customFormat="1" ht="12">
      <c r="A224" s="13"/>
      <c r="B224" s="204"/>
      <c r="C224" s="13"/>
      <c r="D224" s="200" t="s">
        <v>148</v>
      </c>
      <c r="E224" s="205" t="s">
        <v>1</v>
      </c>
      <c r="F224" s="206" t="s">
        <v>983</v>
      </c>
      <c r="G224" s="13"/>
      <c r="H224" s="205" t="s">
        <v>1</v>
      </c>
      <c r="I224" s="207"/>
      <c r="J224" s="13"/>
      <c r="K224" s="13"/>
      <c r="L224" s="204"/>
      <c r="M224" s="208"/>
      <c r="N224" s="209"/>
      <c r="O224" s="209"/>
      <c r="P224" s="209"/>
      <c r="Q224" s="209"/>
      <c r="R224" s="209"/>
      <c r="S224" s="209"/>
      <c r="T224" s="21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05" t="s">
        <v>148</v>
      </c>
      <c r="AU224" s="205" t="s">
        <v>88</v>
      </c>
      <c r="AV224" s="13" t="s">
        <v>86</v>
      </c>
      <c r="AW224" s="13" t="s">
        <v>32</v>
      </c>
      <c r="AX224" s="13" t="s">
        <v>78</v>
      </c>
      <c r="AY224" s="205" t="s">
        <v>136</v>
      </c>
    </row>
    <row r="225" spans="1:51" s="14" customFormat="1" ht="12">
      <c r="A225" s="14"/>
      <c r="B225" s="211"/>
      <c r="C225" s="14"/>
      <c r="D225" s="200" t="s">
        <v>148</v>
      </c>
      <c r="E225" s="212" t="s">
        <v>1</v>
      </c>
      <c r="F225" s="213" t="s">
        <v>984</v>
      </c>
      <c r="G225" s="14"/>
      <c r="H225" s="214">
        <v>9.9</v>
      </c>
      <c r="I225" s="215"/>
      <c r="J225" s="14"/>
      <c r="K225" s="14"/>
      <c r="L225" s="211"/>
      <c r="M225" s="216"/>
      <c r="N225" s="217"/>
      <c r="O225" s="217"/>
      <c r="P225" s="217"/>
      <c r="Q225" s="217"/>
      <c r="R225" s="217"/>
      <c r="S225" s="217"/>
      <c r="T225" s="21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12" t="s">
        <v>148</v>
      </c>
      <c r="AU225" s="212" t="s">
        <v>88</v>
      </c>
      <c r="AV225" s="14" t="s">
        <v>88</v>
      </c>
      <c r="AW225" s="14" t="s">
        <v>32</v>
      </c>
      <c r="AX225" s="14" t="s">
        <v>78</v>
      </c>
      <c r="AY225" s="212" t="s">
        <v>136</v>
      </c>
    </row>
    <row r="226" spans="1:51" s="15" customFormat="1" ht="12">
      <c r="A226" s="15"/>
      <c r="B226" s="219"/>
      <c r="C226" s="15"/>
      <c r="D226" s="200" t="s">
        <v>148</v>
      </c>
      <c r="E226" s="220" t="s">
        <v>1</v>
      </c>
      <c r="F226" s="221" t="s">
        <v>151</v>
      </c>
      <c r="G226" s="15"/>
      <c r="H226" s="222">
        <v>9.9</v>
      </c>
      <c r="I226" s="223"/>
      <c r="J226" s="15"/>
      <c r="K226" s="15"/>
      <c r="L226" s="219"/>
      <c r="M226" s="224"/>
      <c r="N226" s="225"/>
      <c r="O226" s="225"/>
      <c r="P226" s="225"/>
      <c r="Q226" s="225"/>
      <c r="R226" s="225"/>
      <c r="S226" s="225"/>
      <c r="T226" s="22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20" t="s">
        <v>148</v>
      </c>
      <c r="AU226" s="220" t="s">
        <v>88</v>
      </c>
      <c r="AV226" s="15" t="s">
        <v>144</v>
      </c>
      <c r="AW226" s="15" t="s">
        <v>32</v>
      </c>
      <c r="AX226" s="15" t="s">
        <v>86</v>
      </c>
      <c r="AY226" s="220" t="s">
        <v>136</v>
      </c>
    </row>
    <row r="227" spans="1:65" s="2" customFormat="1" ht="21.75" customHeight="1">
      <c r="A227" s="37"/>
      <c r="B227" s="187"/>
      <c r="C227" s="188" t="s">
        <v>258</v>
      </c>
      <c r="D227" s="188" t="s">
        <v>139</v>
      </c>
      <c r="E227" s="189" t="s">
        <v>985</v>
      </c>
      <c r="F227" s="190" t="s">
        <v>986</v>
      </c>
      <c r="G227" s="191" t="s">
        <v>166</v>
      </c>
      <c r="H227" s="192">
        <v>3.61</v>
      </c>
      <c r="I227" s="193"/>
      <c r="J227" s="192">
        <f>ROUND(I227*H227,2)</f>
        <v>0</v>
      </c>
      <c r="K227" s="190" t="s">
        <v>981</v>
      </c>
      <c r="L227" s="38"/>
      <c r="M227" s="194" t="s">
        <v>1</v>
      </c>
      <c r="N227" s="195" t="s">
        <v>43</v>
      </c>
      <c r="O227" s="76"/>
      <c r="P227" s="196">
        <f>O227*H227</f>
        <v>0</v>
      </c>
      <c r="Q227" s="196">
        <v>1.98</v>
      </c>
      <c r="R227" s="196">
        <f>Q227*H227</f>
        <v>7.147799999999999</v>
      </c>
      <c r="S227" s="196">
        <v>0</v>
      </c>
      <c r="T227" s="19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8" t="s">
        <v>144</v>
      </c>
      <c r="AT227" s="198" t="s">
        <v>139</v>
      </c>
      <c r="AU227" s="198" t="s">
        <v>88</v>
      </c>
      <c r="AY227" s="18" t="s">
        <v>136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86</v>
      </c>
      <c r="BK227" s="199">
        <f>ROUND(I227*H227,2)</f>
        <v>0</v>
      </c>
      <c r="BL227" s="18" t="s">
        <v>144</v>
      </c>
      <c r="BM227" s="198" t="s">
        <v>987</v>
      </c>
    </row>
    <row r="228" spans="1:47" s="2" customFormat="1" ht="12">
      <c r="A228" s="37"/>
      <c r="B228" s="38"/>
      <c r="C228" s="37"/>
      <c r="D228" s="200" t="s">
        <v>146</v>
      </c>
      <c r="E228" s="37"/>
      <c r="F228" s="201" t="s">
        <v>986</v>
      </c>
      <c r="G228" s="37"/>
      <c r="H228" s="37"/>
      <c r="I228" s="123"/>
      <c r="J228" s="37"/>
      <c r="K228" s="37"/>
      <c r="L228" s="38"/>
      <c r="M228" s="202"/>
      <c r="N228" s="203"/>
      <c r="O228" s="76"/>
      <c r="P228" s="76"/>
      <c r="Q228" s="76"/>
      <c r="R228" s="76"/>
      <c r="S228" s="76"/>
      <c r="T228" s="7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8" t="s">
        <v>146</v>
      </c>
      <c r="AU228" s="18" t="s">
        <v>88</v>
      </c>
    </row>
    <row r="229" spans="1:51" s="13" customFormat="1" ht="12">
      <c r="A229" s="13"/>
      <c r="B229" s="204"/>
      <c r="C229" s="13"/>
      <c r="D229" s="200" t="s">
        <v>148</v>
      </c>
      <c r="E229" s="205" t="s">
        <v>1</v>
      </c>
      <c r="F229" s="206" t="s">
        <v>988</v>
      </c>
      <c r="G229" s="13"/>
      <c r="H229" s="205" t="s">
        <v>1</v>
      </c>
      <c r="I229" s="207"/>
      <c r="J229" s="13"/>
      <c r="K229" s="13"/>
      <c r="L229" s="204"/>
      <c r="M229" s="208"/>
      <c r="N229" s="209"/>
      <c r="O229" s="209"/>
      <c r="P229" s="209"/>
      <c r="Q229" s="209"/>
      <c r="R229" s="209"/>
      <c r="S229" s="209"/>
      <c r="T229" s="21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05" t="s">
        <v>148</v>
      </c>
      <c r="AU229" s="205" t="s">
        <v>88</v>
      </c>
      <c r="AV229" s="13" t="s">
        <v>86</v>
      </c>
      <c r="AW229" s="13" t="s">
        <v>32</v>
      </c>
      <c r="AX229" s="13" t="s">
        <v>78</v>
      </c>
      <c r="AY229" s="205" t="s">
        <v>136</v>
      </c>
    </row>
    <row r="230" spans="1:51" s="14" customFormat="1" ht="12">
      <c r="A230" s="14"/>
      <c r="B230" s="211"/>
      <c r="C230" s="14"/>
      <c r="D230" s="200" t="s">
        <v>148</v>
      </c>
      <c r="E230" s="212" t="s">
        <v>1</v>
      </c>
      <c r="F230" s="213" t="s">
        <v>989</v>
      </c>
      <c r="G230" s="14"/>
      <c r="H230" s="214">
        <v>3.38</v>
      </c>
      <c r="I230" s="215"/>
      <c r="J230" s="14"/>
      <c r="K230" s="14"/>
      <c r="L230" s="211"/>
      <c r="M230" s="216"/>
      <c r="N230" s="217"/>
      <c r="O230" s="217"/>
      <c r="P230" s="217"/>
      <c r="Q230" s="217"/>
      <c r="R230" s="217"/>
      <c r="S230" s="217"/>
      <c r="T230" s="21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12" t="s">
        <v>148</v>
      </c>
      <c r="AU230" s="212" t="s">
        <v>88</v>
      </c>
      <c r="AV230" s="14" t="s">
        <v>88</v>
      </c>
      <c r="AW230" s="14" t="s">
        <v>32</v>
      </c>
      <c r="AX230" s="14" t="s">
        <v>78</v>
      </c>
      <c r="AY230" s="212" t="s">
        <v>136</v>
      </c>
    </row>
    <row r="231" spans="1:51" s="13" customFormat="1" ht="12">
      <c r="A231" s="13"/>
      <c r="B231" s="204"/>
      <c r="C231" s="13"/>
      <c r="D231" s="200" t="s">
        <v>148</v>
      </c>
      <c r="E231" s="205" t="s">
        <v>1</v>
      </c>
      <c r="F231" s="206" t="s">
        <v>990</v>
      </c>
      <c r="G231" s="13"/>
      <c r="H231" s="205" t="s">
        <v>1</v>
      </c>
      <c r="I231" s="207"/>
      <c r="J231" s="13"/>
      <c r="K231" s="13"/>
      <c r="L231" s="204"/>
      <c r="M231" s="208"/>
      <c r="N231" s="209"/>
      <c r="O231" s="209"/>
      <c r="P231" s="209"/>
      <c r="Q231" s="209"/>
      <c r="R231" s="209"/>
      <c r="S231" s="209"/>
      <c r="T231" s="21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05" t="s">
        <v>148</v>
      </c>
      <c r="AU231" s="205" t="s">
        <v>88</v>
      </c>
      <c r="AV231" s="13" t="s">
        <v>86</v>
      </c>
      <c r="AW231" s="13" t="s">
        <v>32</v>
      </c>
      <c r="AX231" s="13" t="s">
        <v>78</v>
      </c>
      <c r="AY231" s="205" t="s">
        <v>136</v>
      </c>
    </row>
    <row r="232" spans="1:51" s="14" customFormat="1" ht="12">
      <c r="A232" s="14"/>
      <c r="B232" s="211"/>
      <c r="C232" s="14"/>
      <c r="D232" s="200" t="s">
        <v>148</v>
      </c>
      <c r="E232" s="212" t="s">
        <v>1</v>
      </c>
      <c r="F232" s="213" t="s">
        <v>991</v>
      </c>
      <c r="G232" s="14"/>
      <c r="H232" s="214">
        <v>0.23</v>
      </c>
      <c r="I232" s="215"/>
      <c r="J232" s="14"/>
      <c r="K232" s="14"/>
      <c r="L232" s="211"/>
      <c r="M232" s="216"/>
      <c r="N232" s="217"/>
      <c r="O232" s="217"/>
      <c r="P232" s="217"/>
      <c r="Q232" s="217"/>
      <c r="R232" s="217"/>
      <c r="S232" s="217"/>
      <c r="T232" s="21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12" t="s">
        <v>148</v>
      </c>
      <c r="AU232" s="212" t="s">
        <v>88</v>
      </c>
      <c r="AV232" s="14" t="s">
        <v>88</v>
      </c>
      <c r="AW232" s="14" t="s">
        <v>32</v>
      </c>
      <c r="AX232" s="14" t="s">
        <v>78</v>
      </c>
      <c r="AY232" s="212" t="s">
        <v>136</v>
      </c>
    </row>
    <row r="233" spans="1:51" s="15" customFormat="1" ht="12">
      <c r="A233" s="15"/>
      <c r="B233" s="219"/>
      <c r="C233" s="15"/>
      <c r="D233" s="200" t="s">
        <v>148</v>
      </c>
      <c r="E233" s="220" t="s">
        <v>1</v>
      </c>
      <c r="F233" s="221" t="s">
        <v>151</v>
      </c>
      <c r="G233" s="15"/>
      <c r="H233" s="222">
        <v>3.61</v>
      </c>
      <c r="I233" s="223"/>
      <c r="J233" s="15"/>
      <c r="K233" s="15"/>
      <c r="L233" s="219"/>
      <c r="M233" s="224"/>
      <c r="N233" s="225"/>
      <c r="O233" s="225"/>
      <c r="P233" s="225"/>
      <c r="Q233" s="225"/>
      <c r="R233" s="225"/>
      <c r="S233" s="225"/>
      <c r="T233" s="226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20" t="s">
        <v>148</v>
      </c>
      <c r="AU233" s="220" t="s">
        <v>88</v>
      </c>
      <c r="AV233" s="15" t="s">
        <v>144</v>
      </c>
      <c r="AW233" s="15" t="s">
        <v>32</v>
      </c>
      <c r="AX233" s="15" t="s">
        <v>86</v>
      </c>
      <c r="AY233" s="220" t="s">
        <v>136</v>
      </c>
    </row>
    <row r="234" spans="1:65" s="2" customFormat="1" ht="21.75" customHeight="1">
      <c r="A234" s="37"/>
      <c r="B234" s="187"/>
      <c r="C234" s="188" t="s">
        <v>264</v>
      </c>
      <c r="D234" s="188" t="s">
        <v>139</v>
      </c>
      <c r="E234" s="189" t="s">
        <v>992</v>
      </c>
      <c r="F234" s="190" t="s">
        <v>993</v>
      </c>
      <c r="G234" s="191" t="s">
        <v>166</v>
      </c>
      <c r="H234" s="192">
        <v>27.36</v>
      </c>
      <c r="I234" s="193"/>
      <c r="J234" s="192">
        <f>ROUND(I234*H234,2)</f>
        <v>0</v>
      </c>
      <c r="K234" s="190" t="s">
        <v>143</v>
      </c>
      <c r="L234" s="38"/>
      <c r="M234" s="194" t="s">
        <v>1</v>
      </c>
      <c r="N234" s="195" t="s">
        <v>43</v>
      </c>
      <c r="O234" s="76"/>
      <c r="P234" s="196">
        <f>O234*H234</f>
        <v>0</v>
      </c>
      <c r="Q234" s="196">
        <v>1.89077</v>
      </c>
      <c r="R234" s="196">
        <f>Q234*H234</f>
        <v>51.7314672</v>
      </c>
      <c r="S234" s="196">
        <v>0</v>
      </c>
      <c r="T234" s="197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98" t="s">
        <v>144</v>
      </c>
      <c r="AT234" s="198" t="s">
        <v>139</v>
      </c>
      <c r="AU234" s="198" t="s">
        <v>88</v>
      </c>
      <c r="AY234" s="18" t="s">
        <v>136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8" t="s">
        <v>86</v>
      </c>
      <c r="BK234" s="199">
        <f>ROUND(I234*H234,2)</f>
        <v>0</v>
      </c>
      <c r="BL234" s="18" t="s">
        <v>144</v>
      </c>
      <c r="BM234" s="198" t="s">
        <v>994</v>
      </c>
    </row>
    <row r="235" spans="1:47" s="2" customFormat="1" ht="12">
      <c r="A235" s="37"/>
      <c r="B235" s="38"/>
      <c r="C235" s="37"/>
      <c r="D235" s="200" t="s">
        <v>146</v>
      </c>
      <c r="E235" s="37"/>
      <c r="F235" s="201" t="s">
        <v>995</v>
      </c>
      <c r="G235" s="37"/>
      <c r="H235" s="37"/>
      <c r="I235" s="123"/>
      <c r="J235" s="37"/>
      <c r="K235" s="37"/>
      <c r="L235" s="38"/>
      <c r="M235" s="202"/>
      <c r="N235" s="203"/>
      <c r="O235" s="76"/>
      <c r="P235" s="76"/>
      <c r="Q235" s="76"/>
      <c r="R235" s="76"/>
      <c r="S235" s="76"/>
      <c r="T235" s="7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8" t="s">
        <v>146</v>
      </c>
      <c r="AU235" s="18" t="s">
        <v>88</v>
      </c>
    </row>
    <row r="236" spans="1:51" s="13" customFormat="1" ht="12">
      <c r="A236" s="13"/>
      <c r="B236" s="204"/>
      <c r="C236" s="13"/>
      <c r="D236" s="200" t="s">
        <v>148</v>
      </c>
      <c r="E236" s="205" t="s">
        <v>1</v>
      </c>
      <c r="F236" s="206" t="s">
        <v>928</v>
      </c>
      <c r="G236" s="13"/>
      <c r="H236" s="205" t="s">
        <v>1</v>
      </c>
      <c r="I236" s="207"/>
      <c r="J236" s="13"/>
      <c r="K236" s="13"/>
      <c r="L236" s="204"/>
      <c r="M236" s="208"/>
      <c r="N236" s="209"/>
      <c r="O236" s="209"/>
      <c r="P236" s="209"/>
      <c r="Q236" s="209"/>
      <c r="R236" s="209"/>
      <c r="S236" s="209"/>
      <c r="T236" s="21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05" t="s">
        <v>148</v>
      </c>
      <c r="AU236" s="205" t="s">
        <v>88</v>
      </c>
      <c r="AV236" s="13" t="s">
        <v>86</v>
      </c>
      <c r="AW236" s="13" t="s">
        <v>32</v>
      </c>
      <c r="AX236" s="13" t="s">
        <v>78</v>
      </c>
      <c r="AY236" s="205" t="s">
        <v>136</v>
      </c>
    </row>
    <row r="237" spans="1:51" s="14" customFormat="1" ht="12">
      <c r="A237" s="14"/>
      <c r="B237" s="211"/>
      <c r="C237" s="14"/>
      <c r="D237" s="200" t="s">
        <v>148</v>
      </c>
      <c r="E237" s="212" t="s">
        <v>1</v>
      </c>
      <c r="F237" s="213" t="s">
        <v>996</v>
      </c>
      <c r="G237" s="14"/>
      <c r="H237" s="214">
        <v>25.9</v>
      </c>
      <c r="I237" s="215"/>
      <c r="J237" s="14"/>
      <c r="K237" s="14"/>
      <c r="L237" s="211"/>
      <c r="M237" s="216"/>
      <c r="N237" s="217"/>
      <c r="O237" s="217"/>
      <c r="P237" s="217"/>
      <c r="Q237" s="217"/>
      <c r="R237" s="217"/>
      <c r="S237" s="217"/>
      <c r="T237" s="218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12" t="s">
        <v>148</v>
      </c>
      <c r="AU237" s="212" t="s">
        <v>88</v>
      </c>
      <c r="AV237" s="14" t="s">
        <v>88</v>
      </c>
      <c r="AW237" s="14" t="s">
        <v>32</v>
      </c>
      <c r="AX237" s="14" t="s">
        <v>78</v>
      </c>
      <c r="AY237" s="212" t="s">
        <v>136</v>
      </c>
    </row>
    <row r="238" spans="1:51" s="13" customFormat="1" ht="12">
      <c r="A238" s="13"/>
      <c r="B238" s="204"/>
      <c r="C238" s="13"/>
      <c r="D238" s="200" t="s">
        <v>148</v>
      </c>
      <c r="E238" s="205" t="s">
        <v>1</v>
      </c>
      <c r="F238" s="206" t="s">
        <v>930</v>
      </c>
      <c r="G238" s="13"/>
      <c r="H238" s="205" t="s">
        <v>1</v>
      </c>
      <c r="I238" s="207"/>
      <c r="J238" s="13"/>
      <c r="K238" s="13"/>
      <c r="L238" s="204"/>
      <c r="M238" s="208"/>
      <c r="N238" s="209"/>
      <c r="O238" s="209"/>
      <c r="P238" s="209"/>
      <c r="Q238" s="209"/>
      <c r="R238" s="209"/>
      <c r="S238" s="209"/>
      <c r="T238" s="21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5" t="s">
        <v>148</v>
      </c>
      <c r="AU238" s="205" t="s">
        <v>88</v>
      </c>
      <c r="AV238" s="13" t="s">
        <v>86</v>
      </c>
      <c r="AW238" s="13" t="s">
        <v>32</v>
      </c>
      <c r="AX238" s="13" t="s">
        <v>78</v>
      </c>
      <c r="AY238" s="205" t="s">
        <v>136</v>
      </c>
    </row>
    <row r="239" spans="1:51" s="14" customFormat="1" ht="12">
      <c r="A239" s="14"/>
      <c r="B239" s="211"/>
      <c r="C239" s="14"/>
      <c r="D239" s="200" t="s">
        <v>148</v>
      </c>
      <c r="E239" s="212" t="s">
        <v>1</v>
      </c>
      <c r="F239" s="213" t="s">
        <v>997</v>
      </c>
      <c r="G239" s="14"/>
      <c r="H239" s="214">
        <v>1.46</v>
      </c>
      <c r="I239" s="215"/>
      <c r="J239" s="14"/>
      <c r="K239" s="14"/>
      <c r="L239" s="211"/>
      <c r="M239" s="216"/>
      <c r="N239" s="217"/>
      <c r="O239" s="217"/>
      <c r="P239" s="217"/>
      <c r="Q239" s="217"/>
      <c r="R239" s="217"/>
      <c r="S239" s="217"/>
      <c r="T239" s="21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12" t="s">
        <v>148</v>
      </c>
      <c r="AU239" s="212" t="s">
        <v>88</v>
      </c>
      <c r="AV239" s="14" t="s">
        <v>88</v>
      </c>
      <c r="AW239" s="14" t="s">
        <v>32</v>
      </c>
      <c r="AX239" s="14" t="s">
        <v>78</v>
      </c>
      <c r="AY239" s="212" t="s">
        <v>136</v>
      </c>
    </row>
    <row r="240" spans="1:51" s="15" customFormat="1" ht="12">
      <c r="A240" s="15"/>
      <c r="B240" s="219"/>
      <c r="C240" s="15"/>
      <c r="D240" s="200" t="s">
        <v>148</v>
      </c>
      <c r="E240" s="220" t="s">
        <v>1</v>
      </c>
      <c r="F240" s="221" t="s">
        <v>151</v>
      </c>
      <c r="G240" s="15"/>
      <c r="H240" s="222">
        <v>27.36</v>
      </c>
      <c r="I240" s="223"/>
      <c r="J240" s="15"/>
      <c r="K240" s="15"/>
      <c r="L240" s="219"/>
      <c r="M240" s="224"/>
      <c r="N240" s="225"/>
      <c r="O240" s="225"/>
      <c r="P240" s="225"/>
      <c r="Q240" s="225"/>
      <c r="R240" s="225"/>
      <c r="S240" s="225"/>
      <c r="T240" s="22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20" t="s">
        <v>148</v>
      </c>
      <c r="AU240" s="220" t="s">
        <v>88</v>
      </c>
      <c r="AV240" s="15" t="s">
        <v>144</v>
      </c>
      <c r="AW240" s="15" t="s">
        <v>32</v>
      </c>
      <c r="AX240" s="15" t="s">
        <v>86</v>
      </c>
      <c r="AY240" s="220" t="s">
        <v>136</v>
      </c>
    </row>
    <row r="241" spans="1:65" s="2" customFormat="1" ht="21.75" customHeight="1">
      <c r="A241" s="37"/>
      <c r="B241" s="187"/>
      <c r="C241" s="188" t="s">
        <v>274</v>
      </c>
      <c r="D241" s="188" t="s">
        <v>139</v>
      </c>
      <c r="E241" s="189" t="s">
        <v>998</v>
      </c>
      <c r="F241" s="190" t="s">
        <v>999</v>
      </c>
      <c r="G241" s="191" t="s">
        <v>166</v>
      </c>
      <c r="H241" s="192">
        <v>8.56</v>
      </c>
      <c r="I241" s="193"/>
      <c r="J241" s="192">
        <f>ROUND(I241*H241,2)</f>
        <v>0</v>
      </c>
      <c r="K241" s="190" t="s">
        <v>143</v>
      </c>
      <c r="L241" s="38"/>
      <c r="M241" s="194" t="s">
        <v>1</v>
      </c>
      <c r="N241" s="195" t="s">
        <v>43</v>
      </c>
      <c r="O241" s="76"/>
      <c r="P241" s="196">
        <f>O241*H241</f>
        <v>0</v>
      </c>
      <c r="Q241" s="196">
        <v>2.234</v>
      </c>
      <c r="R241" s="196">
        <f>Q241*H241</f>
        <v>19.12304</v>
      </c>
      <c r="S241" s="196">
        <v>0</v>
      </c>
      <c r="T241" s="19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8" t="s">
        <v>144</v>
      </c>
      <c r="AT241" s="198" t="s">
        <v>139</v>
      </c>
      <c r="AU241" s="198" t="s">
        <v>88</v>
      </c>
      <c r="AY241" s="18" t="s">
        <v>136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86</v>
      </c>
      <c r="BK241" s="199">
        <f>ROUND(I241*H241,2)</f>
        <v>0</v>
      </c>
      <c r="BL241" s="18" t="s">
        <v>144</v>
      </c>
      <c r="BM241" s="198" t="s">
        <v>1000</v>
      </c>
    </row>
    <row r="242" spans="1:47" s="2" customFormat="1" ht="12">
      <c r="A242" s="37"/>
      <c r="B242" s="38"/>
      <c r="C242" s="37"/>
      <c r="D242" s="200" t="s">
        <v>146</v>
      </c>
      <c r="E242" s="37"/>
      <c r="F242" s="201" t="s">
        <v>1001</v>
      </c>
      <c r="G242" s="37"/>
      <c r="H242" s="37"/>
      <c r="I242" s="123"/>
      <c r="J242" s="37"/>
      <c r="K242" s="37"/>
      <c r="L242" s="38"/>
      <c r="M242" s="202"/>
      <c r="N242" s="203"/>
      <c r="O242" s="76"/>
      <c r="P242" s="76"/>
      <c r="Q242" s="76"/>
      <c r="R242" s="76"/>
      <c r="S242" s="76"/>
      <c r="T242" s="7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8" t="s">
        <v>146</v>
      </c>
      <c r="AU242" s="18" t="s">
        <v>88</v>
      </c>
    </row>
    <row r="243" spans="1:51" s="13" customFormat="1" ht="12">
      <c r="A243" s="13"/>
      <c r="B243" s="204"/>
      <c r="C243" s="13"/>
      <c r="D243" s="200" t="s">
        <v>148</v>
      </c>
      <c r="E243" s="205" t="s">
        <v>1</v>
      </c>
      <c r="F243" s="206" t="s">
        <v>1002</v>
      </c>
      <c r="G243" s="13"/>
      <c r="H243" s="205" t="s">
        <v>1</v>
      </c>
      <c r="I243" s="207"/>
      <c r="J243" s="13"/>
      <c r="K243" s="13"/>
      <c r="L243" s="204"/>
      <c r="M243" s="208"/>
      <c r="N243" s="209"/>
      <c r="O243" s="209"/>
      <c r="P243" s="209"/>
      <c r="Q243" s="209"/>
      <c r="R243" s="209"/>
      <c r="S243" s="209"/>
      <c r="T243" s="21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05" t="s">
        <v>148</v>
      </c>
      <c r="AU243" s="205" t="s">
        <v>88</v>
      </c>
      <c r="AV243" s="13" t="s">
        <v>86</v>
      </c>
      <c r="AW243" s="13" t="s">
        <v>32</v>
      </c>
      <c r="AX243" s="13" t="s">
        <v>78</v>
      </c>
      <c r="AY243" s="205" t="s">
        <v>136</v>
      </c>
    </row>
    <row r="244" spans="1:51" s="14" customFormat="1" ht="12">
      <c r="A244" s="14"/>
      <c r="B244" s="211"/>
      <c r="C244" s="14"/>
      <c r="D244" s="200" t="s">
        <v>148</v>
      </c>
      <c r="E244" s="212" t="s">
        <v>1</v>
      </c>
      <c r="F244" s="213" t="s">
        <v>989</v>
      </c>
      <c r="G244" s="14"/>
      <c r="H244" s="214">
        <v>3.38</v>
      </c>
      <c r="I244" s="215"/>
      <c r="J244" s="14"/>
      <c r="K244" s="14"/>
      <c r="L244" s="211"/>
      <c r="M244" s="216"/>
      <c r="N244" s="217"/>
      <c r="O244" s="217"/>
      <c r="P244" s="217"/>
      <c r="Q244" s="217"/>
      <c r="R244" s="217"/>
      <c r="S244" s="217"/>
      <c r="T244" s="21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12" t="s">
        <v>148</v>
      </c>
      <c r="AU244" s="212" t="s">
        <v>88</v>
      </c>
      <c r="AV244" s="14" t="s">
        <v>88</v>
      </c>
      <c r="AW244" s="14" t="s">
        <v>32</v>
      </c>
      <c r="AX244" s="14" t="s">
        <v>78</v>
      </c>
      <c r="AY244" s="212" t="s">
        <v>136</v>
      </c>
    </row>
    <row r="245" spans="1:51" s="13" customFormat="1" ht="12">
      <c r="A245" s="13"/>
      <c r="B245" s="204"/>
      <c r="C245" s="13"/>
      <c r="D245" s="200" t="s">
        <v>148</v>
      </c>
      <c r="E245" s="205" t="s">
        <v>1</v>
      </c>
      <c r="F245" s="206" t="s">
        <v>990</v>
      </c>
      <c r="G245" s="13"/>
      <c r="H245" s="205" t="s">
        <v>1</v>
      </c>
      <c r="I245" s="207"/>
      <c r="J245" s="13"/>
      <c r="K245" s="13"/>
      <c r="L245" s="204"/>
      <c r="M245" s="208"/>
      <c r="N245" s="209"/>
      <c r="O245" s="209"/>
      <c r="P245" s="209"/>
      <c r="Q245" s="209"/>
      <c r="R245" s="209"/>
      <c r="S245" s="209"/>
      <c r="T245" s="21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05" t="s">
        <v>148</v>
      </c>
      <c r="AU245" s="205" t="s">
        <v>88</v>
      </c>
      <c r="AV245" s="13" t="s">
        <v>86</v>
      </c>
      <c r="AW245" s="13" t="s">
        <v>32</v>
      </c>
      <c r="AX245" s="13" t="s">
        <v>78</v>
      </c>
      <c r="AY245" s="205" t="s">
        <v>136</v>
      </c>
    </row>
    <row r="246" spans="1:51" s="14" customFormat="1" ht="12">
      <c r="A246" s="14"/>
      <c r="B246" s="211"/>
      <c r="C246" s="14"/>
      <c r="D246" s="200" t="s">
        <v>148</v>
      </c>
      <c r="E246" s="212" t="s">
        <v>1</v>
      </c>
      <c r="F246" s="213" t="s">
        <v>991</v>
      </c>
      <c r="G246" s="14"/>
      <c r="H246" s="214">
        <v>0.23</v>
      </c>
      <c r="I246" s="215"/>
      <c r="J246" s="14"/>
      <c r="K246" s="14"/>
      <c r="L246" s="211"/>
      <c r="M246" s="216"/>
      <c r="N246" s="217"/>
      <c r="O246" s="217"/>
      <c r="P246" s="217"/>
      <c r="Q246" s="217"/>
      <c r="R246" s="217"/>
      <c r="S246" s="217"/>
      <c r="T246" s="21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12" t="s">
        <v>148</v>
      </c>
      <c r="AU246" s="212" t="s">
        <v>88</v>
      </c>
      <c r="AV246" s="14" t="s">
        <v>88</v>
      </c>
      <c r="AW246" s="14" t="s">
        <v>32</v>
      </c>
      <c r="AX246" s="14" t="s">
        <v>78</v>
      </c>
      <c r="AY246" s="212" t="s">
        <v>136</v>
      </c>
    </row>
    <row r="247" spans="1:51" s="13" customFormat="1" ht="12">
      <c r="A247" s="13"/>
      <c r="B247" s="204"/>
      <c r="C247" s="13"/>
      <c r="D247" s="200" t="s">
        <v>148</v>
      </c>
      <c r="E247" s="205" t="s">
        <v>1</v>
      </c>
      <c r="F247" s="206" t="s">
        <v>1003</v>
      </c>
      <c r="G247" s="13"/>
      <c r="H247" s="205" t="s">
        <v>1</v>
      </c>
      <c r="I247" s="207"/>
      <c r="J247" s="13"/>
      <c r="K247" s="13"/>
      <c r="L247" s="204"/>
      <c r="M247" s="208"/>
      <c r="N247" s="209"/>
      <c r="O247" s="209"/>
      <c r="P247" s="209"/>
      <c r="Q247" s="209"/>
      <c r="R247" s="209"/>
      <c r="S247" s="209"/>
      <c r="T247" s="21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05" t="s">
        <v>148</v>
      </c>
      <c r="AU247" s="205" t="s">
        <v>88</v>
      </c>
      <c r="AV247" s="13" t="s">
        <v>86</v>
      </c>
      <c r="AW247" s="13" t="s">
        <v>32</v>
      </c>
      <c r="AX247" s="13" t="s">
        <v>78</v>
      </c>
      <c r="AY247" s="205" t="s">
        <v>136</v>
      </c>
    </row>
    <row r="248" spans="1:51" s="14" customFormat="1" ht="12">
      <c r="A248" s="14"/>
      <c r="B248" s="211"/>
      <c r="C248" s="14"/>
      <c r="D248" s="200" t="s">
        <v>148</v>
      </c>
      <c r="E248" s="212" t="s">
        <v>1</v>
      </c>
      <c r="F248" s="213" t="s">
        <v>1004</v>
      </c>
      <c r="G248" s="14"/>
      <c r="H248" s="214">
        <v>4.95</v>
      </c>
      <c r="I248" s="215"/>
      <c r="J248" s="14"/>
      <c r="K248" s="14"/>
      <c r="L248" s="211"/>
      <c r="M248" s="216"/>
      <c r="N248" s="217"/>
      <c r="O248" s="217"/>
      <c r="P248" s="217"/>
      <c r="Q248" s="217"/>
      <c r="R248" s="217"/>
      <c r="S248" s="217"/>
      <c r="T248" s="21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12" t="s">
        <v>148</v>
      </c>
      <c r="AU248" s="212" t="s">
        <v>88</v>
      </c>
      <c r="AV248" s="14" t="s">
        <v>88</v>
      </c>
      <c r="AW248" s="14" t="s">
        <v>32</v>
      </c>
      <c r="AX248" s="14" t="s">
        <v>78</v>
      </c>
      <c r="AY248" s="212" t="s">
        <v>136</v>
      </c>
    </row>
    <row r="249" spans="1:51" s="15" customFormat="1" ht="12">
      <c r="A249" s="15"/>
      <c r="B249" s="219"/>
      <c r="C249" s="15"/>
      <c r="D249" s="200" t="s">
        <v>148</v>
      </c>
      <c r="E249" s="220" t="s">
        <v>1</v>
      </c>
      <c r="F249" s="221" t="s">
        <v>151</v>
      </c>
      <c r="G249" s="15"/>
      <c r="H249" s="222">
        <v>8.56</v>
      </c>
      <c r="I249" s="223"/>
      <c r="J249" s="15"/>
      <c r="K249" s="15"/>
      <c r="L249" s="219"/>
      <c r="M249" s="224"/>
      <c r="N249" s="225"/>
      <c r="O249" s="225"/>
      <c r="P249" s="225"/>
      <c r="Q249" s="225"/>
      <c r="R249" s="225"/>
      <c r="S249" s="225"/>
      <c r="T249" s="226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20" t="s">
        <v>148</v>
      </c>
      <c r="AU249" s="220" t="s">
        <v>88</v>
      </c>
      <c r="AV249" s="15" t="s">
        <v>144</v>
      </c>
      <c r="AW249" s="15" t="s">
        <v>32</v>
      </c>
      <c r="AX249" s="15" t="s">
        <v>86</v>
      </c>
      <c r="AY249" s="220" t="s">
        <v>136</v>
      </c>
    </row>
    <row r="250" spans="1:65" s="2" customFormat="1" ht="21.75" customHeight="1">
      <c r="A250" s="37"/>
      <c r="B250" s="187"/>
      <c r="C250" s="188" t="s">
        <v>281</v>
      </c>
      <c r="D250" s="188" t="s">
        <v>139</v>
      </c>
      <c r="E250" s="189" t="s">
        <v>1005</v>
      </c>
      <c r="F250" s="190" t="s">
        <v>1006</v>
      </c>
      <c r="G250" s="191" t="s">
        <v>142</v>
      </c>
      <c r="H250" s="192">
        <v>49.5</v>
      </c>
      <c r="I250" s="193"/>
      <c r="J250" s="192">
        <f>ROUND(I250*H250,2)</f>
        <v>0</v>
      </c>
      <c r="K250" s="190" t="s">
        <v>981</v>
      </c>
      <c r="L250" s="38"/>
      <c r="M250" s="194" t="s">
        <v>1</v>
      </c>
      <c r="N250" s="195" t="s">
        <v>43</v>
      </c>
      <c r="O250" s="76"/>
      <c r="P250" s="196">
        <f>O250*H250</f>
        <v>0</v>
      </c>
      <c r="Q250" s="196">
        <v>0.74327</v>
      </c>
      <c r="R250" s="196">
        <f>Q250*H250</f>
        <v>36.791865</v>
      </c>
      <c r="S250" s="196">
        <v>0</v>
      </c>
      <c r="T250" s="19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8" t="s">
        <v>144</v>
      </c>
      <c r="AT250" s="198" t="s">
        <v>139</v>
      </c>
      <c r="AU250" s="198" t="s">
        <v>88</v>
      </c>
      <c r="AY250" s="18" t="s">
        <v>136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8" t="s">
        <v>86</v>
      </c>
      <c r="BK250" s="199">
        <f>ROUND(I250*H250,2)</f>
        <v>0</v>
      </c>
      <c r="BL250" s="18" t="s">
        <v>144</v>
      </c>
      <c r="BM250" s="198" t="s">
        <v>1007</v>
      </c>
    </row>
    <row r="251" spans="1:47" s="2" customFormat="1" ht="12">
      <c r="A251" s="37"/>
      <c r="B251" s="38"/>
      <c r="C251" s="37"/>
      <c r="D251" s="200" t="s">
        <v>146</v>
      </c>
      <c r="E251" s="37"/>
      <c r="F251" s="201" t="s">
        <v>1006</v>
      </c>
      <c r="G251" s="37"/>
      <c r="H251" s="37"/>
      <c r="I251" s="123"/>
      <c r="J251" s="37"/>
      <c r="K251" s="37"/>
      <c r="L251" s="38"/>
      <c r="M251" s="202"/>
      <c r="N251" s="203"/>
      <c r="O251" s="76"/>
      <c r="P251" s="76"/>
      <c r="Q251" s="76"/>
      <c r="R251" s="76"/>
      <c r="S251" s="76"/>
      <c r="T251" s="7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8" t="s">
        <v>146</v>
      </c>
      <c r="AU251" s="18" t="s">
        <v>88</v>
      </c>
    </row>
    <row r="252" spans="1:51" s="13" customFormat="1" ht="12">
      <c r="A252" s="13"/>
      <c r="B252" s="204"/>
      <c r="C252" s="13"/>
      <c r="D252" s="200" t="s">
        <v>148</v>
      </c>
      <c r="E252" s="205" t="s">
        <v>1</v>
      </c>
      <c r="F252" s="206" t="s">
        <v>1008</v>
      </c>
      <c r="G252" s="13"/>
      <c r="H252" s="205" t="s">
        <v>1</v>
      </c>
      <c r="I252" s="207"/>
      <c r="J252" s="13"/>
      <c r="K252" s="13"/>
      <c r="L252" s="204"/>
      <c r="M252" s="208"/>
      <c r="N252" s="209"/>
      <c r="O252" s="209"/>
      <c r="P252" s="209"/>
      <c r="Q252" s="209"/>
      <c r="R252" s="209"/>
      <c r="S252" s="209"/>
      <c r="T252" s="21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05" t="s">
        <v>148</v>
      </c>
      <c r="AU252" s="205" t="s">
        <v>88</v>
      </c>
      <c r="AV252" s="13" t="s">
        <v>86</v>
      </c>
      <c r="AW252" s="13" t="s">
        <v>32</v>
      </c>
      <c r="AX252" s="13" t="s">
        <v>78</v>
      </c>
      <c r="AY252" s="205" t="s">
        <v>136</v>
      </c>
    </row>
    <row r="253" spans="1:51" s="14" customFormat="1" ht="12">
      <c r="A253" s="14"/>
      <c r="B253" s="211"/>
      <c r="C253" s="14"/>
      <c r="D253" s="200" t="s">
        <v>148</v>
      </c>
      <c r="E253" s="212" t="s">
        <v>1</v>
      </c>
      <c r="F253" s="213" t="s">
        <v>1009</v>
      </c>
      <c r="G253" s="14"/>
      <c r="H253" s="214">
        <v>49.5</v>
      </c>
      <c r="I253" s="215"/>
      <c r="J253" s="14"/>
      <c r="K253" s="14"/>
      <c r="L253" s="211"/>
      <c r="M253" s="216"/>
      <c r="N253" s="217"/>
      <c r="O253" s="217"/>
      <c r="P253" s="217"/>
      <c r="Q253" s="217"/>
      <c r="R253" s="217"/>
      <c r="S253" s="217"/>
      <c r="T253" s="21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12" t="s">
        <v>148</v>
      </c>
      <c r="AU253" s="212" t="s">
        <v>88</v>
      </c>
      <c r="AV253" s="14" t="s">
        <v>88</v>
      </c>
      <c r="AW253" s="14" t="s">
        <v>32</v>
      </c>
      <c r="AX253" s="14" t="s">
        <v>78</v>
      </c>
      <c r="AY253" s="212" t="s">
        <v>136</v>
      </c>
    </row>
    <row r="254" spans="1:51" s="15" customFormat="1" ht="12">
      <c r="A254" s="15"/>
      <c r="B254" s="219"/>
      <c r="C254" s="15"/>
      <c r="D254" s="200" t="s">
        <v>148</v>
      </c>
      <c r="E254" s="220" t="s">
        <v>1</v>
      </c>
      <c r="F254" s="221" t="s">
        <v>151</v>
      </c>
      <c r="G254" s="15"/>
      <c r="H254" s="222">
        <v>49.5</v>
      </c>
      <c r="I254" s="223"/>
      <c r="J254" s="15"/>
      <c r="K254" s="15"/>
      <c r="L254" s="219"/>
      <c r="M254" s="224"/>
      <c r="N254" s="225"/>
      <c r="O254" s="225"/>
      <c r="P254" s="225"/>
      <c r="Q254" s="225"/>
      <c r="R254" s="225"/>
      <c r="S254" s="225"/>
      <c r="T254" s="22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20" t="s">
        <v>148</v>
      </c>
      <c r="AU254" s="220" t="s">
        <v>88</v>
      </c>
      <c r="AV254" s="15" t="s">
        <v>144</v>
      </c>
      <c r="AW254" s="15" t="s">
        <v>32</v>
      </c>
      <c r="AX254" s="15" t="s">
        <v>86</v>
      </c>
      <c r="AY254" s="220" t="s">
        <v>136</v>
      </c>
    </row>
    <row r="255" spans="1:65" s="2" customFormat="1" ht="21.75" customHeight="1">
      <c r="A255" s="37"/>
      <c r="B255" s="187"/>
      <c r="C255" s="188" t="s">
        <v>7</v>
      </c>
      <c r="D255" s="188" t="s">
        <v>139</v>
      </c>
      <c r="E255" s="189" t="s">
        <v>1010</v>
      </c>
      <c r="F255" s="190" t="s">
        <v>1011</v>
      </c>
      <c r="G255" s="191" t="s">
        <v>166</v>
      </c>
      <c r="H255" s="192">
        <v>0.8</v>
      </c>
      <c r="I255" s="193"/>
      <c r="J255" s="192">
        <f>ROUND(I255*H255,2)</f>
        <v>0</v>
      </c>
      <c r="K255" s="190" t="s">
        <v>981</v>
      </c>
      <c r="L255" s="38"/>
      <c r="M255" s="194" t="s">
        <v>1</v>
      </c>
      <c r="N255" s="195" t="s">
        <v>43</v>
      </c>
      <c r="O255" s="76"/>
      <c r="P255" s="196">
        <f>O255*H255</f>
        <v>0</v>
      </c>
      <c r="Q255" s="196">
        <v>2.5143</v>
      </c>
      <c r="R255" s="196">
        <f>Q255*H255</f>
        <v>2.01144</v>
      </c>
      <c r="S255" s="196">
        <v>0</v>
      </c>
      <c r="T255" s="19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8" t="s">
        <v>144</v>
      </c>
      <c r="AT255" s="198" t="s">
        <v>139</v>
      </c>
      <c r="AU255" s="198" t="s">
        <v>88</v>
      </c>
      <c r="AY255" s="18" t="s">
        <v>136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8" t="s">
        <v>86</v>
      </c>
      <c r="BK255" s="199">
        <f>ROUND(I255*H255,2)</f>
        <v>0</v>
      </c>
      <c r="BL255" s="18" t="s">
        <v>144</v>
      </c>
      <c r="BM255" s="198" t="s">
        <v>1012</v>
      </c>
    </row>
    <row r="256" spans="1:47" s="2" customFormat="1" ht="12">
      <c r="A256" s="37"/>
      <c r="B256" s="38"/>
      <c r="C256" s="37"/>
      <c r="D256" s="200" t="s">
        <v>146</v>
      </c>
      <c r="E256" s="37"/>
      <c r="F256" s="201" t="s">
        <v>1011</v>
      </c>
      <c r="G256" s="37"/>
      <c r="H256" s="37"/>
      <c r="I256" s="123"/>
      <c r="J256" s="37"/>
      <c r="K256" s="37"/>
      <c r="L256" s="38"/>
      <c r="M256" s="202"/>
      <c r="N256" s="203"/>
      <c r="O256" s="76"/>
      <c r="P256" s="76"/>
      <c r="Q256" s="76"/>
      <c r="R256" s="76"/>
      <c r="S256" s="76"/>
      <c r="T256" s="7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8" t="s">
        <v>146</v>
      </c>
      <c r="AU256" s="18" t="s">
        <v>88</v>
      </c>
    </row>
    <row r="257" spans="1:51" s="13" customFormat="1" ht="12">
      <c r="A257" s="13"/>
      <c r="B257" s="204"/>
      <c r="C257" s="13"/>
      <c r="D257" s="200" t="s">
        <v>148</v>
      </c>
      <c r="E257" s="205" t="s">
        <v>1</v>
      </c>
      <c r="F257" s="206" t="s">
        <v>1013</v>
      </c>
      <c r="G257" s="13"/>
      <c r="H257" s="205" t="s">
        <v>1</v>
      </c>
      <c r="I257" s="207"/>
      <c r="J257" s="13"/>
      <c r="K257" s="13"/>
      <c r="L257" s="204"/>
      <c r="M257" s="208"/>
      <c r="N257" s="209"/>
      <c r="O257" s="209"/>
      <c r="P257" s="209"/>
      <c r="Q257" s="209"/>
      <c r="R257" s="209"/>
      <c r="S257" s="209"/>
      <c r="T257" s="21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05" t="s">
        <v>148</v>
      </c>
      <c r="AU257" s="205" t="s">
        <v>88</v>
      </c>
      <c r="AV257" s="13" t="s">
        <v>86</v>
      </c>
      <c r="AW257" s="13" t="s">
        <v>32</v>
      </c>
      <c r="AX257" s="13" t="s">
        <v>78</v>
      </c>
      <c r="AY257" s="205" t="s">
        <v>136</v>
      </c>
    </row>
    <row r="258" spans="1:51" s="14" customFormat="1" ht="12">
      <c r="A258" s="14"/>
      <c r="B258" s="211"/>
      <c r="C258" s="14"/>
      <c r="D258" s="200" t="s">
        <v>148</v>
      </c>
      <c r="E258" s="212" t="s">
        <v>1</v>
      </c>
      <c r="F258" s="213" t="s">
        <v>1014</v>
      </c>
      <c r="G258" s="14"/>
      <c r="H258" s="214">
        <v>0.6</v>
      </c>
      <c r="I258" s="215"/>
      <c r="J258" s="14"/>
      <c r="K258" s="14"/>
      <c r="L258" s="211"/>
      <c r="M258" s="216"/>
      <c r="N258" s="217"/>
      <c r="O258" s="217"/>
      <c r="P258" s="217"/>
      <c r="Q258" s="217"/>
      <c r="R258" s="217"/>
      <c r="S258" s="217"/>
      <c r="T258" s="21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12" t="s">
        <v>148</v>
      </c>
      <c r="AU258" s="212" t="s">
        <v>88</v>
      </c>
      <c r="AV258" s="14" t="s">
        <v>88</v>
      </c>
      <c r="AW258" s="14" t="s">
        <v>32</v>
      </c>
      <c r="AX258" s="14" t="s">
        <v>78</v>
      </c>
      <c r="AY258" s="212" t="s">
        <v>136</v>
      </c>
    </row>
    <row r="259" spans="1:51" s="14" customFormat="1" ht="12">
      <c r="A259" s="14"/>
      <c r="B259" s="211"/>
      <c r="C259" s="14"/>
      <c r="D259" s="200" t="s">
        <v>148</v>
      </c>
      <c r="E259" s="212" t="s">
        <v>1</v>
      </c>
      <c r="F259" s="213" t="s">
        <v>1015</v>
      </c>
      <c r="G259" s="14"/>
      <c r="H259" s="214">
        <v>0.09</v>
      </c>
      <c r="I259" s="215"/>
      <c r="J259" s="14"/>
      <c r="K259" s="14"/>
      <c r="L259" s="211"/>
      <c r="M259" s="216"/>
      <c r="N259" s="217"/>
      <c r="O259" s="217"/>
      <c r="P259" s="217"/>
      <c r="Q259" s="217"/>
      <c r="R259" s="217"/>
      <c r="S259" s="217"/>
      <c r="T259" s="21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12" t="s">
        <v>148</v>
      </c>
      <c r="AU259" s="212" t="s">
        <v>88</v>
      </c>
      <c r="AV259" s="14" t="s">
        <v>88</v>
      </c>
      <c r="AW259" s="14" t="s">
        <v>32</v>
      </c>
      <c r="AX259" s="14" t="s">
        <v>78</v>
      </c>
      <c r="AY259" s="212" t="s">
        <v>136</v>
      </c>
    </row>
    <row r="260" spans="1:51" s="14" customFormat="1" ht="12">
      <c r="A260" s="14"/>
      <c r="B260" s="211"/>
      <c r="C260" s="14"/>
      <c r="D260" s="200" t="s">
        <v>148</v>
      </c>
      <c r="E260" s="212" t="s">
        <v>1</v>
      </c>
      <c r="F260" s="213" t="s">
        <v>1016</v>
      </c>
      <c r="G260" s="14"/>
      <c r="H260" s="214">
        <v>0.11</v>
      </c>
      <c r="I260" s="215"/>
      <c r="J260" s="14"/>
      <c r="K260" s="14"/>
      <c r="L260" s="211"/>
      <c r="M260" s="216"/>
      <c r="N260" s="217"/>
      <c r="O260" s="217"/>
      <c r="P260" s="217"/>
      <c r="Q260" s="217"/>
      <c r="R260" s="217"/>
      <c r="S260" s="217"/>
      <c r="T260" s="21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12" t="s">
        <v>148</v>
      </c>
      <c r="AU260" s="212" t="s">
        <v>88</v>
      </c>
      <c r="AV260" s="14" t="s">
        <v>88</v>
      </c>
      <c r="AW260" s="14" t="s">
        <v>32</v>
      </c>
      <c r="AX260" s="14" t="s">
        <v>78</v>
      </c>
      <c r="AY260" s="212" t="s">
        <v>136</v>
      </c>
    </row>
    <row r="261" spans="1:51" s="15" customFormat="1" ht="12">
      <c r="A261" s="15"/>
      <c r="B261" s="219"/>
      <c r="C261" s="15"/>
      <c r="D261" s="200" t="s">
        <v>148</v>
      </c>
      <c r="E261" s="220" t="s">
        <v>1</v>
      </c>
      <c r="F261" s="221" t="s">
        <v>151</v>
      </c>
      <c r="G261" s="15"/>
      <c r="H261" s="222">
        <v>0.7999999999999999</v>
      </c>
      <c r="I261" s="223"/>
      <c r="J261" s="15"/>
      <c r="K261" s="15"/>
      <c r="L261" s="219"/>
      <c r="M261" s="224"/>
      <c r="N261" s="225"/>
      <c r="O261" s="225"/>
      <c r="P261" s="225"/>
      <c r="Q261" s="225"/>
      <c r="R261" s="225"/>
      <c r="S261" s="225"/>
      <c r="T261" s="226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20" t="s">
        <v>148</v>
      </c>
      <c r="AU261" s="220" t="s">
        <v>88</v>
      </c>
      <c r="AV261" s="15" t="s">
        <v>144</v>
      </c>
      <c r="AW261" s="15" t="s">
        <v>32</v>
      </c>
      <c r="AX261" s="15" t="s">
        <v>86</v>
      </c>
      <c r="AY261" s="220" t="s">
        <v>136</v>
      </c>
    </row>
    <row r="262" spans="1:65" s="2" customFormat="1" ht="21.75" customHeight="1">
      <c r="A262" s="37"/>
      <c r="B262" s="187"/>
      <c r="C262" s="227" t="s">
        <v>292</v>
      </c>
      <c r="D262" s="227" t="s">
        <v>259</v>
      </c>
      <c r="E262" s="228" t="s">
        <v>1017</v>
      </c>
      <c r="F262" s="229" t="s">
        <v>1018</v>
      </c>
      <c r="G262" s="230" t="s">
        <v>211</v>
      </c>
      <c r="H262" s="231">
        <v>0.06</v>
      </c>
      <c r="I262" s="232"/>
      <c r="J262" s="231">
        <f>ROUND(I262*H262,2)</f>
        <v>0</v>
      </c>
      <c r="K262" s="229" t="s">
        <v>143</v>
      </c>
      <c r="L262" s="233"/>
      <c r="M262" s="234" t="s">
        <v>1</v>
      </c>
      <c r="N262" s="235" t="s">
        <v>43</v>
      </c>
      <c r="O262" s="76"/>
      <c r="P262" s="196">
        <f>O262*H262</f>
        <v>0</v>
      </c>
      <c r="Q262" s="196">
        <v>1</v>
      </c>
      <c r="R262" s="196">
        <f>Q262*H262</f>
        <v>0.06</v>
      </c>
      <c r="S262" s="196">
        <v>0</v>
      </c>
      <c r="T262" s="197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8" t="s">
        <v>195</v>
      </c>
      <c r="AT262" s="198" t="s">
        <v>259</v>
      </c>
      <c r="AU262" s="198" t="s">
        <v>88</v>
      </c>
      <c r="AY262" s="18" t="s">
        <v>136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8" t="s">
        <v>86</v>
      </c>
      <c r="BK262" s="199">
        <f>ROUND(I262*H262,2)</f>
        <v>0</v>
      </c>
      <c r="BL262" s="18" t="s">
        <v>144</v>
      </c>
      <c r="BM262" s="198" t="s">
        <v>1019</v>
      </c>
    </row>
    <row r="263" spans="1:47" s="2" customFormat="1" ht="12">
      <c r="A263" s="37"/>
      <c r="B263" s="38"/>
      <c r="C263" s="37"/>
      <c r="D263" s="200" t="s">
        <v>146</v>
      </c>
      <c r="E263" s="37"/>
      <c r="F263" s="201" t="s">
        <v>1018</v>
      </c>
      <c r="G263" s="37"/>
      <c r="H263" s="37"/>
      <c r="I263" s="123"/>
      <c r="J263" s="37"/>
      <c r="K263" s="37"/>
      <c r="L263" s="38"/>
      <c r="M263" s="202"/>
      <c r="N263" s="203"/>
      <c r="O263" s="76"/>
      <c r="P263" s="76"/>
      <c r="Q263" s="76"/>
      <c r="R263" s="76"/>
      <c r="S263" s="76"/>
      <c r="T263" s="7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8" t="s">
        <v>146</v>
      </c>
      <c r="AU263" s="18" t="s">
        <v>88</v>
      </c>
    </row>
    <row r="264" spans="1:47" s="2" customFormat="1" ht="12">
      <c r="A264" s="37"/>
      <c r="B264" s="38"/>
      <c r="C264" s="37"/>
      <c r="D264" s="200" t="s">
        <v>1020</v>
      </c>
      <c r="E264" s="37"/>
      <c r="F264" s="239" t="s">
        <v>1021</v>
      </c>
      <c r="G264" s="37"/>
      <c r="H264" s="37"/>
      <c r="I264" s="123"/>
      <c r="J264" s="37"/>
      <c r="K264" s="37"/>
      <c r="L264" s="38"/>
      <c r="M264" s="202"/>
      <c r="N264" s="203"/>
      <c r="O264" s="76"/>
      <c r="P264" s="76"/>
      <c r="Q264" s="76"/>
      <c r="R264" s="76"/>
      <c r="S264" s="76"/>
      <c r="T264" s="7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8" t="s">
        <v>1020</v>
      </c>
      <c r="AU264" s="18" t="s">
        <v>88</v>
      </c>
    </row>
    <row r="265" spans="1:51" s="13" customFormat="1" ht="12">
      <c r="A265" s="13"/>
      <c r="B265" s="204"/>
      <c r="C265" s="13"/>
      <c r="D265" s="200" t="s">
        <v>148</v>
      </c>
      <c r="E265" s="205" t="s">
        <v>1</v>
      </c>
      <c r="F265" s="206" t="s">
        <v>1022</v>
      </c>
      <c r="G265" s="13"/>
      <c r="H265" s="205" t="s">
        <v>1</v>
      </c>
      <c r="I265" s="207"/>
      <c r="J265" s="13"/>
      <c r="K265" s="13"/>
      <c r="L265" s="204"/>
      <c r="M265" s="208"/>
      <c r="N265" s="209"/>
      <c r="O265" s="209"/>
      <c r="P265" s="209"/>
      <c r="Q265" s="209"/>
      <c r="R265" s="209"/>
      <c r="S265" s="209"/>
      <c r="T265" s="21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05" t="s">
        <v>148</v>
      </c>
      <c r="AU265" s="205" t="s">
        <v>88</v>
      </c>
      <c r="AV265" s="13" t="s">
        <v>86</v>
      </c>
      <c r="AW265" s="13" t="s">
        <v>32</v>
      </c>
      <c r="AX265" s="13" t="s">
        <v>78</v>
      </c>
      <c r="AY265" s="205" t="s">
        <v>136</v>
      </c>
    </row>
    <row r="266" spans="1:51" s="14" customFormat="1" ht="12">
      <c r="A266" s="14"/>
      <c r="B266" s="211"/>
      <c r="C266" s="14"/>
      <c r="D266" s="200" t="s">
        <v>148</v>
      </c>
      <c r="E266" s="212" t="s">
        <v>1</v>
      </c>
      <c r="F266" s="213" t="s">
        <v>1023</v>
      </c>
      <c r="G266" s="14"/>
      <c r="H266" s="214">
        <v>0.06</v>
      </c>
      <c r="I266" s="215"/>
      <c r="J266" s="14"/>
      <c r="K266" s="14"/>
      <c r="L266" s="211"/>
      <c r="M266" s="216"/>
      <c r="N266" s="217"/>
      <c r="O266" s="217"/>
      <c r="P266" s="217"/>
      <c r="Q266" s="217"/>
      <c r="R266" s="217"/>
      <c r="S266" s="217"/>
      <c r="T266" s="21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12" t="s">
        <v>148</v>
      </c>
      <c r="AU266" s="212" t="s">
        <v>88</v>
      </c>
      <c r="AV266" s="14" t="s">
        <v>88</v>
      </c>
      <c r="AW266" s="14" t="s">
        <v>32</v>
      </c>
      <c r="AX266" s="14" t="s">
        <v>78</v>
      </c>
      <c r="AY266" s="212" t="s">
        <v>136</v>
      </c>
    </row>
    <row r="267" spans="1:51" s="15" customFormat="1" ht="12">
      <c r="A267" s="15"/>
      <c r="B267" s="219"/>
      <c r="C267" s="15"/>
      <c r="D267" s="200" t="s">
        <v>148</v>
      </c>
      <c r="E267" s="220" t="s">
        <v>1</v>
      </c>
      <c r="F267" s="221" t="s">
        <v>151</v>
      </c>
      <c r="G267" s="15"/>
      <c r="H267" s="222">
        <v>0.06</v>
      </c>
      <c r="I267" s="223"/>
      <c r="J267" s="15"/>
      <c r="K267" s="15"/>
      <c r="L267" s="219"/>
      <c r="M267" s="224"/>
      <c r="N267" s="225"/>
      <c r="O267" s="225"/>
      <c r="P267" s="225"/>
      <c r="Q267" s="225"/>
      <c r="R267" s="225"/>
      <c r="S267" s="225"/>
      <c r="T267" s="22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20" t="s">
        <v>148</v>
      </c>
      <c r="AU267" s="220" t="s">
        <v>88</v>
      </c>
      <c r="AV267" s="15" t="s">
        <v>144</v>
      </c>
      <c r="AW267" s="15" t="s">
        <v>32</v>
      </c>
      <c r="AX267" s="15" t="s">
        <v>86</v>
      </c>
      <c r="AY267" s="220" t="s">
        <v>136</v>
      </c>
    </row>
    <row r="268" spans="1:65" s="2" customFormat="1" ht="16.5" customHeight="1">
      <c r="A268" s="37"/>
      <c r="B268" s="187"/>
      <c r="C268" s="188" t="s">
        <v>298</v>
      </c>
      <c r="D268" s="188" t="s">
        <v>139</v>
      </c>
      <c r="E268" s="189" t="s">
        <v>1024</v>
      </c>
      <c r="F268" s="190" t="s">
        <v>1025</v>
      </c>
      <c r="G268" s="191" t="s">
        <v>211</v>
      </c>
      <c r="H268" s="192">
        <v>48.7</v>
      </c>
      <c r="I268" s="193"/>
      <c r="J268" s="192">
        <f>ROUND(I268*H268,2)</f>
        <v>0</v>
      </c>
      <c r="K268" s="190" t="s">
        <v>981</v>
      </c>
      <c r="L268" s="38"/>
      <c r="M268" s="194" t="s">
        <v>1</v>
      </c>
      <c r="N268" s="195" t="s">
        <v>43</v>
      </c>
      <c r="O268" s="76"/>
      <c r="P268" s="196">
        <f>O268*H268</f>
        <v>0</v>
      </c>
      <c r="Q268" s="196">
        <v>0</v>
      </c>
      <c r="R268" s="196">
        <f>Q268*H268</f>
        <v>0</v>
      </c>
      <c r="S268" s="196">
        <v>0</v>
      </c>
      <c r="T268" s="197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8" t="s">
        <v>144</v>
      </c>
      <c r="AT268" s="198" t="s">
        <v>139</v>
      </c>
      <c r="AU268" s="198" t="s">
        <v>88</v>
      </c>
      <c r="AY268" s="18" t="s">
        <v>136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8" t="s">
        <v>86</v>
      </c>
      <c r="BK268" s="199">
        <f>ROUND(I268*H268,2)</f>
        <v>0</v>
      </c>
      <c r="BL268" s="18" t="s">
        <v>144</v>
      </c>
      <c r="BM268" s="198" t="s">
        <v>1026</v>
      </c>
    </row>
    <row r="269" spans="1:47" s="2" customFormat="1" ht="12">
      <c r="A269" s="37"/>
      <c r="B269" s="38"/>
      <c r="C269" s="37"/>
      <c r="D269" s="200" t="s">
        <v>146</v>
      </c>
      <c r="E269" s="37"/>
      <c r="F269" s="201" t="s">
        <v>1025</v>
      </c>
      <c r="G269" s="37"/>
      <c r="H269" s="37"/>
      <c r="I269" s="123"/>
      <c r="J269" s="37"/>
      <c r="K269" s="37"/>
      <c r="L269" s="38"/>
      <c r="M269" s="202"/>
      <c r="N269" s="203"/>
      <c r="O269" s="76"/>
      <c r="P269" s="76"/>
      <c r="Q269" s="76"/>
      <c r="R269" s="76"/>
      <c r="S269" s="76"/>
      <c r="T269" s="7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8" t="s">
        <v>146</v>
      </c>
      <c r="AU269" s="18" t="s">
        <v>88</v>
      </c>
    </row>
    <row r="270" spans="1:51" s="13" customFormat="1" ht="12">
      <c r="A270" s="13"/>
      <c r="B270" s="204"/>
      <c r="C270" s="13"/>
      <c r="D270" s="200" t="s">
        <v>148</v>
      </c>
      <c r="E270" s="205" t="s">
        <v>1</v>
      </c>
      <c r="F270" s="206" t="s">
        <v>1027</v>
      </c>
      <c r="G270" s="13"/>
      <c r="H270" s="205" t="s">
        <v>1</v>
      </c>
      <c r="I270" s="207"/>
      <c r="J270" s="13"/>
      <c r="K270" s="13"/>
      <c r="L270" s="204"/>
      <c r="M270" s="208"/>
      <c r="N270" s="209"/>
      <c r="O270" s="209"/>
      <c r="P270" s="209"/>
      <c r="Q270" s="209"/>
      <c r="R270" s="209"/>
      <c r="S270" s="209"/>
      <c r="T270" s="21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05" t="s">
        <v>148</v>
      </c>
      <c r="AU270" s="205" t="s">
        <v>88</v>
      </c>
      <c r="AV270" s="13" t="s">
        <v>86</v>
      </c>
      <c r="AW270" s="13" t="s">
        <v>32</v>
      </c>
      <c r="AX270" s="13" t="s">
        <v>78</v>
      </c>
      <c r="AY270" s="205" t="s">
        <v>136</v>
      </c>
    </row>
    <row r="271" spans="1:51" s="14" customFormat="1" ht="12">
      <c r="A271" s="14"/>
      <c r="B271" s="211"/>
      <c r="C271" s="14"/>
      <c r="D271" s="200" t="s">
        <v>148</v>
      </c>
      <c r="E271" s="212" t="s">
        <v>1</v>
      </c>
      <c r="F271" s="213" t="s">
        <v>1028</v>
      </c>
      <c r="G271" s="14"/>
      <c r="H271" s="214">
        <v>48.7</v>
      </c>
      <c r="I271" s="215"/>
      <c r="J271" s="14"/>
      <c r="K271" s="14"/>
      <c r="L271" s="211"/>
      <c r="M271" s="216"/>
      <c r="N271" s="217"/>
      <c r="O271" s="217"/>
      <c r="P271" s="217"/>
      <c r="Q271" s="217"/>
      <c r="R271" s="217"/>
      <c r="S271" s="217"/>
      <c r="T271" s="21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12" t="s">
        <v>148</v>
      </c>
      <c r="AU271" s="212" t="s">
        <v>88</v>
      </c>
      <c r="AV271" s="14" t="s">
        <v>88</v>
      </c>
      <c r="AW271" s="14" t="s">
        <v>32</v>
      </c>
      <c r="AX271" s="14" t="s">
        <v>78</v>
      </c>
      <c r="AY271" s="212" t="s">
        <v>136</v>
      </c>
    </row>
    <row r="272" spans="1:51" s="15" customFormat="1" ht="12">
      <c r="A272" s="15"/>
      <c r="B272" s="219"/>
      <c r="C272" s="15"/>
      <c r="D272" s="200" t="s">
        <v>148</v>
      </c>
      <c r="E272" s="220" t="s">
        <v>1</v>
      </c>
      <c r="F272" s="221" t="s">
        <v>151</v>
      </c>
      <c r="G272" s="15"/>
      <c r="H272" s="222">
        <v>48.7</v>
      </c>
      <c r="I272" s="223"/>
      <c r="J272" s="15"/>
      <c r="K272" s="15"/>
      <c r="L272" s="219"/>
      <c r="M272" s="224"/>
      <c r="N272" s="225"/>
      <c r="O272" s="225"/>
      <c r="P272" s="225"/>
      <c r="Q272" s="225"/>
      <c r="R272" s="225"/>
      <c r="S272" s="225"/>
      <c r="T272" s="226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20" t="s">
        <v>148</v>
      </c>
      <c r="AU272" s="220" t="s">
        <v>88</v>
      </c>
      <c r="AV272" s="15" t="s">
        <v>144</v>
      </c>
      <c r="AW272" s="15" t="s">
        <v>32</v>
      </c>
      <c r="AX272" s="15" t="s">
        <v>86</v>
      </c>
      <c r="AY272" s="220" t="s">
        <v>136</v>
      </c>
    </row>
    <row r="273" spans="1:65" s="2" customFormat="1" ht="21.75" customHeight="1">
      <c r="A273" s="37"/>
      <c r="B273" s="187"/>
      <c r="C273" s="188" t="s">
        <v>305</v>
      </c>
      <c r="D273" s="188" t="s">
        <v>139</v>
      </c>
      <c r="E273" s="189" t="s">
        <v>1029</v>
      </c>
      <c r="F273" s="190" t="s">
        <v>1030</v>
      </c>
      <c r="G273" s="191" t="s">
        <v>211</v>
      </c>
      <c r="H273" s="192">
        <v>194.81</v>
      </c>
      <c r="I273" s="193"/>
      <c r="J273" s="192">
        <f>ROUND(I273*H273,2)</f>
        <v>0</v>
      </c>
      <c r="K273" s="190" t="s">
        <v>981</v>
      </c>
      <c r="L273" s="38"/>
      <c r="M273" s="194" t="s">
        <v>1</v>
      </c>
      <c r="N273" s="195" t="s">
        <v>43</v>
      </c>
      <c r="O273" s="76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7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98" t="s">
        <v>144</v>
      </c>
      <c r="AT273" s="198" t="s">
        <v>139</v>
      </c>
      <c r="AU273" s="198" t="s">
        <v>88</v>
      </c>
      <c r="AY273" s="18" t="s">
        <v>136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8" t="s">
        <v>86</v>
      </c>
      <c r="BK273" s="199">
        <f>ROUND(I273*H273,2)</f>
        <v>0</v>
      </c>
      <c r="BL273" s="18" t="s">
        <v>144</v>
      </c>
      <c r="BM273" s="198" t="s">
        <v>1031</v>
      </c>
    </row>
    <row r="274" spans="1:47" s="2" customFormat="1" ht="12">
      <c r="A274" s="37"/>
      <c r="B274" s="38"/>
      <c r="C274" s="37"/>
      <c r="D274" s="200" t="s">
        <v>146</v>
      </c>
      <c r="E274" s="37"/>
      <c r="F274" s="201" t="s">
        <v>1030</v>
      </c>
      <c r="G274" s="37"/>
      <c r="H274" s="37"/>
      <c r="I274" s="123"/>
      <c r="J274" s="37"/>
      <c r="K274" s="37"/>
      <c r="L274" s="38"/>
      <c r="M274" s="202"/>
      <c r="N274" s="203"/>
      <c r="O274" s="76"/>
      <c r="P274" s="76"/>
      <c r="Q274" s="76"/>
      <c r="R274" s="76"/>
      <c r="S274" s="76"/>
      <c r="T274" s="7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8" t="s">
        <v>146</v>
      </c>
      <c r="AU274" s="18" t="s">
        <v>88</v>
      </c>
    </row>
    <row r="275" spans="1:51" s="13" customFormat="1" ht="12">
      <c r="A275" s="13"/>
      <c r="B275" s="204"/>
      <c r="C275" s="13"/>
      <c r="D275" s="200" t="s">
        <v>148</v>
      </c>
      <c r="E275" s="205" t="s">
        <v>1</v>
      </c>
      <c r="F275" s="206" t="s">
        <v>1027</v>
      </c>
      <c r="G275" s="13"/>
      <c r="H275" s="205" t="s">
        <v>1</v>
      </c>
      <c r="I275" s="207"/>
      <c r="J275" s="13"/>
      <c r="K275" s="13"/>
      <c r="L275" s="204"/>
      <c r="M275" s="208"/>
      <c r="N275" s="209"/>
      <c r="O275" s="209"/>
      <c r="P275" s="209"/>
      <c r="Q275" s="209"/>
      <c r="R275" s="209"/>
      <c r="S275" s="209"/>
      <c r="T275" s="21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05" t="s">
        <v>148</v>
      </c>
      <c r="AU275" s="205" t="s">
        <v>88</v>
      </c>
      <c r="AV275" s="13" t="s">
        <v>86</v>
      </c>
      <c r="AW275" s="13" t="s">
        <v>32</v>
      </c>
      <c r="AX275" s="13" t="s">
        <v>78</v>
      </c>
      <c r="AY275" s="205" t="s">
        <v>136</v>
      </c>
    </row>
    <row r="276" spans="1:51" s="14" customFormat="1" ht="12">
      <c r="A276" s="14"/>
      <c r="B276" s="211"/>
      <c r="C276" s="14"/>
      <c r="D276" s="200" t="s">
        <v>148</v>
      </c>
      <c r="E276" s="212" t="s">
        <v>1</v>
      </c>
      <c r="F276" s="213" t="s">
        <v>1032</v>
      </c>
      <c r="G276" s="14"/>
      <c r="H276" s="214">
        <v>194.81</v>
      </c>
      <c r="I276" s="215"/>
      <c r="J276" s="14"/>
      <c r="K276" s="14"/>
      <c r="L276" s="211"/>
      <c r="M276" s="216"/>
      <c r="N276" s="217"/>
      <c r="O276" s="217"/>
      <c r="P276" s="217"/>
      <c r="Q276" s="217"/>
      <c r="R276" s="217"/>
      <c r="S276" s="217"/>
      <c r="T276" s="21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12" t="s">
        <v>148</v>
      </c>
      <c r="AU276" s="212" t="s">
        <v>88</v>
      </c>
      <c r="AV276" s="14" t="s">
        <v>88</v>
      </c>
      <c r="AW276" s="14" t="s">
        <v>32</v>
      </c>
      <c r="AX276" s="14" t="s">
        <v>78</v>
      </c>
      <c r="AY276" s="212" t="s">
        <v>136</v>
      </c>
    </row>
    <row r="277" spans="1:51" s="15" customFormat="1" ht="12">
      <c r="A277" s="15"/>
      <c r="B277" s="219"/>
      <c r="C277" s="15"/>
      <c r="D277" s="200" t="s">
        <v>148</v>
      </c>
      <c r="E277" s="220" t="s">
        <v>1</v>
      </c>
      <c r="F277" s="221" t="s">
        <v>151</v>
      </c>
      <c r="G277" s="15"/>
      <c r="H277" s="222">
        <v>194.81</v>
      </c>
      <c r="I277" s="223"/>
      <c r="J277" s="15"/>
      <c r="K277" s="15"/>
      <c r="L277" s="219"/>
      <c r="M277" s="224"/>
      <c r="N277" s="225"/>
      <c r="O277" s="225"/>
      <c r="P277" s="225"/>
      <c r="Q277" s="225"/>
      <c r="R277" s="225"/>
      <c r="S277" s="225"/>
      <c r="T277" s="226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20" t="s">
        <v>148</v>
      </c>
      <c r="AU277" s="220" t="s">
        <v>88</v>
      </c>
      <c r="AV277" s="15" t="s">
        <v>144</v>
      </c>
      <c r="AW277" s="15" t="s">
        <v>32</v>
      </c>
      <c r="AX277" s="15" t="s">
        <v>86</v>
      </c>
      <c r="AY277" s="220" t="s">
        <v>136</v>
      </c>
    </row>
    <row r="278" spans="1:63" s="12" customFormat="1" ht="22.8" customHeight="1">
      <c r="A278" s="12"/>
      <c r="B278" s="174"/>
      <c r="C278" s="12"/>
      <c r="D278" s="175" t="s">
        <v>77</v>
      </c>
      <c r="E278" s="185" t="s">
        <v>195</v>
      </c>
      <c r="F278" s="185" t="s">
        <v>1033</v>
      </c>
      <c r="G278" s="12"/>
      <c r="H278" s="12"/>
      <c r="I278" s="177"/>
      <c r="J278" s="186">
        <f>BK278</f>
        <v>0</v>
      </c>
      <c r="K278" s="12"/>
      <c r="L278" s="174"/>
      <c r="M278" s="179"/>
      <c r="N278" s="180"/>
      <c r="O278" s="180"/>
      <c r="P278" s="181">
        <f>P279+SUM(P280:P334)</f>
        <v>0</v>
      </c>
      <c r="Q278" s="180"/>
      <c r="R278" s="181">
        <f>R279+SUM(R280:R334)</f>
        <v>2.7966387399999997</v>
      </c>
      <c r="S278" s="180"/>
      <c r="T278" s="182">
        <f>T279+SUM(T280:T334)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175" t="s">
        <v>86</v>
      </c>
      <c r="AT278" s="183" t="s">
        <v>77</v>
      </c>
      <c r="AU278" s="183" t="s">
        <v>86</v>
      </c>
      <c r="AY278" s="175" t="s">
        <v>136</v>
      </c>
      <c r="BK278" s="184">
        <f>BK279+SUM(BK280:BK334)</f>
        <v>0</v>
      </c>
    </row>
    <row r="279" spans="1:65" s="2" customFormat="1" ht="21.75" customHeight="1">
      <c r="A279" s="37"/>
      <c r="B279" s="187"/>
      <c r="C279" s="188" t="s">
        <v>314</v>
      </c>
      <c r="D279" s="188" t="s">
        <v>139</v>
      </c>
      <c r="E279" s="189" t="s">
        <v>1034</v>
      </c>
      <c r="F279" s="190" t="s">
        <v>1035</v>
      </c>
      <c r="G279" s="191" t="s">
        <v>160</v>
      </c>
      <c r="H279" s="192">
        <v>23.92</v>
      </c>
      <c r="I279" s="193"/>
      <c r="J279" s="192">
        <f>ROUND(I279*H279,2)</f>
        <v>0</v>
      </c>
      <c r="K279" s="190" t="s">
        <v>143</v>
      </c>
      <c r="L279" s="38"/>
      <c r="M279" s="194" t="s">
        <v>1</v>
      </c>
      <c r="N279" s="195" t="s">
        <v>43</v>
      </c>
      <c r="O279" s="76"/>
      <c r="P279" s="196">
        <f>O279*H279</f>
        <v>0</v>
      </c>
      <c r="Q279" s="196">
        <v>1.1E-05</v>
      </c>
      <c r="R279" s="196">
        <f>Q279*H279</f>
        <v>0.00026312</v>
      </c>
      <c r="S279" s="196">
        <v>0</v>
      </c>
      <c r="T279" s="19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8" t="s">
        <v>144</v>
      </c>
      <c r="AT279" s="198" t="s">
        <v>139</v>
      </c>
      <c r="AU279" s="198" t="s">
        <v>88</v>
      </c>
      <c r="AY279" s="18" t="s">
        <v>136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8" t="s">
        <v>86</v>
      </c>
      <c r="BK279" s="199">
        <f>ROUND(I279*H279,2)</f>
        <v>0</v>
      </c>
      <c r="BL279" s="18" t="s">
        <v>144</v>
      </c>
      <c r="BM279" s="198" t="s">
        <v>1036</v>
      </c>
    </row>
    <row r="280" spans="1:47" s="2" customFormat="1" ht="12">
      <c r="A280" s="37"/>
      <c r="B280" s="38"/>
      <c r="C280" s="37"/>
      <c r="D280" s="200" t="s">
        <v>146</v>
      </c>
      <c r="E280" s="37"/>
      <c r="F280" s="201" t="s">
        <v>1037</v>
      </c>
      <c r="G280" s="37"/>
      <c r="H280" s="37"/>
      <c r="I280" s="123"/>
      <c r="J280" s="37"/>
      <c r="K280" s="37"/>
      <c r="L280" s="38"/>
      <c r="M280" s="202"/>
      <c r="N280" s="203"/>
      <c r="O280" s="76"/>
      <c r="P280" s="76"/>
      <c r="Q280" s="76"/>
      <c r="R280" s="76"/>
      <c r="S280" s="76"/>
      <c r="T280" s="7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8" t="s">
        <v>146</v>
      </c>
      <c r="AU280" s="18" t="s">
        <v>88</v>
      </c>
    </row>
    <row r="281" spans="1:51" s="13" customFormat="1" ht="12">
      <c r="A281" s="13"/>
      <c r="B281" s="204"/>
      <c r="C281" s="13"/>
      <c r="D281" s="200" t="s">
        <v>148</v>
      </c>
      <c r="E281" s="205" t="s">
        <v>1</v>
      </c>
      <c r="F281" s="206" t="s">
        <v>1038</v>
      </c>
      <c r="G281" s="13"/>
      <c r="H281" s="205" t="s">
        <v>1</v>
      </c>
      <c r="I281" s="207"/>
      <c r="J281" s="13"/>
      <c r="K281" s="13"/>
      <c r="L281" s="204"/>
      <c r="M281" s="208"/>
      <c r="N281" s="209"/>
      <c r="O281" s="209"/>
      <c r="P281" s="209"/>
      <c r="Q281" s="209"/>
      <c r="R281" s="209"/>
      <c r="S281" s="209"/>
      <c r="T281" s="21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05" t="s">
        <v>148</v>
      </c>
      <c r="AU281" s="205" t="s">
        <v>88</v>
      </c>
      <c r="AV281" s="13" t="s">
        <v>86</v>
      </c>
      <c r="AW281" s="13" t="s">
        <v>32</v>
      </c>
      <c r="AX281" s="13" t="s">
        <v>78</v>
      </c>
      <c r="AY281" s="205" t="s">
        <v>136</v>
      </c>
    </row>
    <row r="282" spans="1:51" s="13" customFormat="1" ht="12">
      <c r="A282" s="13"/>
      <c r="B282" s="204"/>
      <c r="C282" s="13"/>
      <c r="D282" s="200" t="s">
        <v>148</v>
      </c>
      <c r="E282" s="205" t="s">
        <v>1</v>
      </c>
      <c r="F282" s="206" t="s">
        <v>928</v>
      </c>
      <c r="G282" s="13"/>
      <c r="H282" s="205" t="s">
        <v>1</v>
      </c>
      <c r="I282" s="207"/>
      <c r="J282" s="13"/>
      <c r="K282" s="13"/>
      <c r="L282" s="204"/>
      <c r="M282" s="208"/>
      <c r="N282" s="209"/>
      <c r="O282" s="209"/>
      <c r="P282" s="209"/>
      <c r="Q282" s="209"/>
      <c r="R282" s="209"/>
      <c r="S282" s="209"/>
      <c r="T282" s="21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05" t="s">
        <v>148</v>
      </c>
      <c r="AU282" s="205" t="s">
        <v>88</v>
      </c>
      <c r="AV282" s="13" t="s">
        <v>86</v>
      </c>
      <c r="AW282" s="13" t="s">
        <v>32</v>
      </c>
      <c r="AX282" s="13" t="s">
        <v>78</v>
      </c>
      <c r="AY282" s="205" t="s">
        <v>136</v>
      </c>
    </row>
    <row r="283" spans="1:51" s="14" customFormat="1" ht="12">
      <c r="A283" s="14"/>
      <c r="B283" s="211"/>
      <c r="C283" s="14"/>
      <c r="D283" s="200" t="s">
        <v>148</v>
      </c>
      <c r="E283" s="212" t="s">
        <v>1</v>
      </c>
      <c r="F283" s="213" t="s">
        <v>1039</v>
      </c>
      <c r="G283" s="14"/>
      <c r="H283" s="214">
        <v>21.02</v>
      </c>
      <c r="I283" s="215"/>
      <c r="J283" s="14"/>
      <c r="K283" s="14"/>
      <c r="L283" s="211"/>
      <c r="M283" s="216"/>
      <c r="N283" s="217"/>
      <c r="O283" s="217"/>
      <c r="P283" s="217"/>
      <c r="Q283" s="217"/>
      <c r="R283" s="217"/>
      <c r="S283" s="217"/>
      <c r="T283" s="21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12" t="s">
        <v>148</v>
      </c>
      <c r="AU283" s="212" t="s">
        <v>88</v>
      </c>
      <c r="AV283" s="14" t="s">
        <v>88</v>
      </c>
      <c r="AW283" s="14" t="s">
        <v>32</v>
      </c>
      <c r="AX283" s="14" t="s">
        <v>78</v>
      </c>
      <c r="AY283" s="212" t="s">
        <v>136</v>
      </c>
    </row>
    <row r="284" spans="1:51" s="13" customFormat="1" ht="12">
      <c r="A284" s="13"/>
      <c r="B284" s="204"/>
      <c r="C284" s="13"/>
      <c r="D284" s="200" t="s">
        <v>148</v>
      </c>
      <c r="E284" s="205" t="s">
        <v>1</v>
      </c>
      <c r="F284" s="206" t="s">
        <v>930</v>
      </c>
      <c r="G284" s="13"/>
      <c r="H284" s="205" t="s">
        <v>1</v>
      </c>
      <c r="I284" s="207"/>
      <c r="J284" s="13"/>
      <c r="K284" s="13"/>
      <c r="L284" s="204"/>
      <c r="M284" s="208"/>
      <c r="N284" s="209"/>
      <c r="O284" s="209"/>
      <c r="P284" s="209"/>
      <c r="Q284" s="209"/>
      <c r="R284" s="209"/>
      <c r="S284" s="209"/>
      <c r="T284" s="21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05" t="s">
        <v>148</v>
      </c>
      <c r="AU284" s="205" t="s">
        <v>88</v>
      </c>
      <c r="AV284" s="13" t="s">
        <v>86</v>
      </c>
      <c r="AW284" s="13" t="s">
        <v>32</v>
      </c>
      <c r="AX284" s="13" t="s">
        <v>78</v>
      </c>
      <c r="AY284" s="205" t="s">
        <v>136</v>
      </c>
    </row>
    <row r="285" spans="1:51" s="14" customFormat="1" ht="12">
      <c r="A285" s="14"/>
      <c r="B285" s="211"/>
      <c r="C285" s="14"/>
      <c r="D285" s="200" t="s">
        <v>148</v>
      </c>
      <c r="E285" s="212" t="s">
        <v>1</v>
      </c>
      <c r="F285" s="213" t="s">
        <v>1040</v>
      </c>
      <c r="G285" s="14"/>
      <c r="H285" s="214">
        <v>2.9</v>
      </c>
      <c r="I285" s="215"/>
      <c r="J285" s="14"/>
      <c r="K285" s="14"/>
      <c r="L285" s="211"/>
      <c r="M285" s="216"/>
      <c r="N285" s="217"/>
      <c r="O285" s="217"/>
      <c r="P285" s="217"/>
      <c r="Q285" s="217"/>
      <c r="R285" s="217"/>
      <c r="S285" s="217"/>
      <c r="T285" s="21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12" t="s">
        <v>148</v>
      </c>
      <c r="AU285" s="212" t="s">
        <v>88</v>
      </c>
      <c r="AV285" s="14" t="s">
        <v>88</v>
      </c>
      <c r="AW285" s="14" t="s">
        <v>32</v>
      </c>
      <c r="AX285" s="14" t="s">
        <v>78</v>
      </c>
      <c r="AY285" s="212" t="s">
        <v>136</v>
      </c>
    </row>
    <row r="286" spans="1:51" s="15" customFormat="1" ht="12">
      <c r="A286" s="15"/>
      <c r="B286" s="219"/>
      <c r="C286" s="15"/>
      <c r="D286" s="200" t="s">
        <v>148</v>
      </c>
      <c r="E286" s="220" t="s">
        <v>1</v>
      </c>
      <c r="F286" s="221" t="s">
        <v>151</v>
      </c>
      <c r="G286" s="15"/>
      <c r="H286" s="222">
        <v>23.919999999999998</v>
      </c>
      <c r="I286" s="223"/>
      <c r="J286" s="15"/>
      <c r="K286" s="15"/>
      <c r="L286" s="219"/>
      <c r="M286" s="224"/>
      <c r="N286" s="225"/>
      <c r="O286" s="225"/>
      <c r="P286" s="225"/>
      <c r="Q286" s="225"/>
      <c r="R286" s="225"/>
      <c r="S286" s="225"/>
      <c r="T286" s="226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20" t="s">
        <v>148</v>
      </c>
      <c r="AU286" s="220" t="s">
        <v>88</v>
      </c>
      <c r="AV286" s="15" t="s">
        <v>144</v>
      </c>
      <c r="AW286" s="15" t="s">
        <v>32</v>
      </c>
      <c r="AX286" s="15" t="s">
        <v>86</v>
      </c>
      <c r="AY286" s="220" t="s">
        <v>136</v>
      </c>
    </row>
    <row r="287" spans="1:65" s="2" customFormat="1" ht="16.5" customHeight="1">
      <c r="A287" s="37"/>
      <c r="B287" s="187"/>
      <c r="C287" s="227" t="s">
        <v>319</v>
      </c>
      <c r="D287" s="227" t="s">
        <v>259</v>
      </c>
      <c r="E287" s="228" t="s">
        <v>1041</v>
      </c>
      <c r="F287" s="229" t="s">
        <v>1042</v>
      </c>
      <c r="G287" s="230" t="s">
        <v>160</v>
      </c>
      <c r="H287" s="231">
        <v>23.92</v>
      </c>
      <c r="I287" s="232"/>
      <c r="J287" s="231">
        <f>ROUND(I287*H287,2)</f>
        <v>0</v>
      </c>
      <c r="K287" s="229" t="s">
        <v>143</v>
      </c>
      <c r="L287" s="233"/>
      <c r="M287" s="234" t="s">
        <v>1</v>
      </c>
      <c r="N287" s="235" t="s">
        <v>43</v>
      </c>
      <c r="O287" s="76"/>
      <c r="P287" s="196">
        <f>O287*H287</f>
        <v>0</v>
      </c>
      <c r="Q287" s="196">
        <v>0.00267</v>
      </c>
      <c r="R287" s="196">
        <f>Q287*H287</f>
        <v>0.0638664</v>
      </c>
      <c r="S287" s="196">
        <v>0</v>
      </c>
      <c r="T287" s="19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98" t="s">
        <v>195</v>
      </c>
      <c r="AT287" s="198" t="s">
        <v>259</v>
      </c>
      <c r="AU287" s="198" t="s">
        <v>88</v>
      </c>
      <c r="AY287" s="18" t="s">
        <v>136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8" t="s">
        <v>86</v>
      </c>
      <c r="BK287" s="199">
        <f>ROUND(I287*H287,2)</f>
        <v>0</v>
      </c>
      <c r="BL287" s="18" t="s">
        <v>144</v>
      </c>
      <c r="BM287" s="198" t="s">
        <v>1043</v>
      </c>
    </row>
    <row r="288" spans="1:47" s="2" customFormat="1" ht="12">
      <c r="A288" s="37"/>
      <c r="B288" s="38"/>
      <c r="C288" s="37"/>
      <c r="D288" s="200" t="s">
        <v>146</v>
      </c>
      <c r="E288" s="37"/>
      <c r="F288" s="201" t="s">
        <v>1042</v>
      </c>
      <c r="G288" s="37"/>
      <c r="H288" s="37"/>
      <c r="I288" s="123"/>
      <c r="J288" s="37"/>
      <c r="K288" s="37"/>
      <c r="L288" s="38"/>
      <c r="M288" s="202"/>
      <c r="N288" s="203"/>
      <c r="O288" s="76"/>
      <c r="P288" s="76"/>
      <c r="Q288" s="76"/>
      <c r="R288" s="76"/>
      <c r="S288" s="76"/>
      <c r="T288" s="7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8" t="s">
        <v>146</v>
      </c>
      <c r="AU288" s="18" t="s">
        <v>88</v>
      </c>
    </row>
    <row r="289" spans="1:51" s="13" customFormat="1" ht="12">
      <c r="A289" s="13"/>
      <c r="B289" s="204"/>
      <c r="C289" s="13"/>
      <c r="D289" s="200" t="s">
        <v>148</v>
      </c>
      <c r="E289" s="205" t="s">
        <v>1</v>
      </c>
      <c r="F289" s="206" t="s">
        <v>1038</v>
      </c>
      <c r="G289" s="13"/>
      <c r="H289" s="205" t="s">
        <v>1</v>
      </c>
      <c r="I289" s="207"/>
      <c r="J289" s="13"/>
      <c r="K289" s="13"/>
      <c r="L289" s="204"/>
      <c r="M289" s="208"/>
      <c r="N289" s="209"/>
      <c r="O289" s="209"/>
      <c r="P289" s="209"/>
      <c r="Q289" s="209"/>
      <c r="R289" s="209"/>
      <c r="S289" s="209"/>
      <c r="T289" s="21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05" t="s">
        <v>148</v>
      </c>
      <c r="AU289" s="205" t="s">
        <v>88</v>
      </c>
      <c r="AV289" s="13" t="s">
        <v>86</v>
      </c>
      <c r="AW289" s="13" t="s">
        <v>32</v>
      </c>
      <c r="AX289" s="13" t="s">
        <v>78</v>
      </c>
      <c r="AY289" s="205" t="s">
        <v>136</v>
      </c>
    </row>
    <row r="290" spans="1:51" s="13" customFormat="1" ht="12">
      <c r="A290" s="13"/>
      <c r="B290" s="204"/>
      <c r="C290" s="13"/>
      <c r="D290" s="200" t="s">
        <v>148</v>
      </c>
      <c r="E290" s="205" t="s">
        <v>1</v>
      </c>
      <c r="F290" s="206" t="s">
        <v>928</v>
      </c>
      <c r="G290" s="13"/>
      <c r="H290" s="205" t="s">
        <v>1</v>
      </c>
      <c r="I290" s="207"/>
      <c r="J290" s="13"/>
      <c r="K290" s="13"/>
      <c r="L290" s="204"/>
      <c r="M290" s="208"/>
      <c r="N290" s="209"/>
      <c r="O290" s="209"/>
      <c r="P290" s="209"/>
      <c r="Q290" s="209"/>
      <c r="R290" s="209"/>
      <c r="S290" s="209"/>
      <c r="T290" s="21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05" t="s">
        <v>148</v>
      </c>
      <c r="AU290" s="205" t="s">
        <v>88</v>
      </c>
      <c r="AV290" s="13" t="s">
        <v>86</v>
      </c>
      <c r="AW290" s="13" t="s">
        <v>32</v>
      </c>
      <c r="AX290" s="13" t="s">
        <v>78</v>
      </c>
      <c r="AY290" s="205" t="s">
        <v>136</v>
      </c>
    </row>
    <row r="291" spans="1:51" s="14" customFormat="1" ht="12">
      <c r="A291" s="14"/>
      <c r="B291" s="211"/>
      <c r="C291" s="14"/>
      <c r="D291" s="200" t="s">
        <v>148</v>
      </c>
      <c r="E291" s="212" t="s">
        <v>1</v>
      </c>
      <c r="F291" s="213" t="s">
        <v>1039</v>
      </c>
      <c r="G291" s="14"/>
      <c r="H291" s="214">
        <v>21.02</v>
      </c>
      <c r="I291" s="215"/>
      <c r="J291" s="14"/>
      <c r="K291" s="14"/>
      <c r="L291" s="211"/>
      <c r="M291" s="216"/>
      <c r="N291" s="217"/>
      <c r="O291" s="217"/>
      <c r="P291" s="217"/>
      <c r="Q291" s="217"/>
      <c r="R291" s="217"/>
      <c r="S291" s="217"/>
      <c r="T291" s="21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12" t="s">
        <v>148</v>
      </c>
      <c r="AU291" s="212" t="s">
        <v>88</v>
      </c>
      <c r="AV291" s="14" t="s">
        <v>88</v>
      </c>
      <c r="AW291" s="14" t="s">
        <v>32</v>
      </c>
      <c r="AX291" s="14" t="s">
        <v>78</v>
      </c>
      <c r="AY291" s="212" t="s">
        <v>136</v>
      </c>
    </row>
    <row r="292" spans="1:51" s="13" customFormat="1" ht="12">
      <c r="A292" s="13"/>
      <c r="B292" s="204"/>
      <c r="C292" s="13"/>
      <c r="D292" s="200" t="s">
        <v>148</v>
      </c>
      <c r="E292" s="205" t="s">
        <v>1</v>
      </c>
      <c r="F292" s="206" t="s">
        <v>930</v>
      </c>
      <c r="G292" s="13"/>
      <c r="H292" s="205" t="s">
        <v>1</v>
      </c>
      <c r="I292" s="207"/>
      <c r="J292" s="13"/>
      <c r="K292" s="13"/>
      <c r="L292" s="204"/>
      <c r="M292" s="208"/>
      <c r="N292" s="209"/>
      <c r="O292" s="209"/>
      <c r="P292" s="209"/>
      <c r="Q292" s="209"/>
      <c r="R292" s="209"/>
      <c r="S292" s="209"/>
      <c r="T292" s="21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05" t="s">
        <v>148</v>
      </c>
      <c r="AU292" s="205" t="s">
        <v>88</v>
      </c>
      <c r="AV292" s="13" t="s">
        <v>86</v>
      </c>
      <c r="AW292" s="13" t="s">
        <v>32</v>
      </c>
      <c r="AX292" s="13" t="s">
        <v>78</v>
      </c>
      <c r="AY292" s="205" t="s">
        <v>136</v>
      </c>
    </row>
    <row r="293" spans="1:51" s="14" customFormat="1" ht="12">
      <c r="A293" s="14"/>
      <c r="B293" s="211"/>
      <c r="C293" s="14"/>
      <c r="D293" s="200" t="s">
        <v>148</v>
      </c>
      <c r="E293" s="212" t="s">
        <v>1</v>
      </c>
      <c r="F293" s="213" t="s">
        <v>1040</v>
      </c>
      <c r="G293" s="14"/>
      <c r="H293" s="214">
        <v>2.9</v>
      </c>
      <c r="I293" s="215"/>
      <c r="J293" s="14"/>
      <c r="K293" s="14"/>
      <c r="L293" s="211"/>
      <c r="M293" s="216"/>
      <c r="N293" s="217"/>
      <c r="O293" s="217"/>
      <c r="P293" s="217"/>
      <c r="Q293" s="217"/>
      <c r="R293" s="217"/>
      <c r="S293" s="217"/>
      <c r="T293" s="21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12" t="s">
        <v>148</v>
      </c>
      <c r="AU293" s="212" t="s">
        <v>88</v>
      </c>
      <c r="AV293" s="14" t="s">
        <v>88</v>
      </c>
      <c r="AW293" s="14" t="s">
        <v>32</v>
      </c>
      <c r="AX293" s="14" t="s">
        <v>78</v>
      </c>
      <c r="AY293" s="212" t="s">
        <v>136</v>
      </c>
    </row>
    <row r="294" spans="1:51" s="15" customFormat="1" ht="12">
      <c r="A294" s="15"/>
      <c r="B294" s="219"/>
      <c r="C294" s="15"/>
      <c r="D294" s="200" t="s">
        <v>148</v>
      </c>
      <c r="E294" s="220" t="s">
        <v>1</v>
      </c>
      <c r="F294" s="221" t="s">
        <v>151</v>
      </c>
      <c r="G294" s="15"/>
      <c r="H294" s="222">
        <v>23.919999999999998</v>
      </c>
      <c r="I294" s="223"/>
      <c r="J294" s="15"/>
      <c r="K294" s="15"/>
      <c r="L294" s="219"/>
      <c r="M294" s="224"/>
      <c r="N294" s="225"/>
      <c r="O294" s="225"/>
      <c r="P294" s="225"/>
      <c r="Q294" s="225"/>
      <c r="R294" s="225"/>
      <c r="S294" s="225"/>
      <c r="T294" s="226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20" t="s">
        <v>148</v>
      </c>
      <c r="AU294" s="220" t="s">
        <v>88</v>
      </c>
      <c r="AV294" s="15" t="s">
        <v>144</v>
      </c>
      <c r="AW294" s="15" t="s">
        <v>32</v>
      </c>
      <c r="AX294" s="15" t="s">
        <v>86</v>
      </c>
      <c r="AY294" s="220" t="s">
        <v>136</v>
      </c>
    </row>
    <row r="295" spans="1:65" s="2" customFormat="1" ht="21.75" customHeight="1">
      <c r="A295" s="37"/>
      <c r="B295" s="187"/>
      <c r="C295" s="188" t="s">
        <v>326</v>
      </c>
      <c r="D295" s="188" t="s">
        <v>139</v>
      </c>
      <c r="E295" s="189" t="s">
        <v>1044</v>
      </c>
      <c r="F295" s="190" t="s">
        <v>1045</v>
      </c>
      <c r="G295" s="191" t="s">
        <v>160</v>
      </c>
      <c r="H295" s="192">
        <v>303.97</v>
      </c>
      <c r="I295" s="193"/>
      <c r="J295" s="192">
        <f>ROUND(I295*H295,2)</f>
        <v>0</v>
      </c>
      <c r="K295" s="190" t="s">
        <v>143</v>
      </c>
      <c r="L295" s="38"/>
      <c r="M295" s="194" t="s">
        <v>1</v>
      </c>
      <c r="N295" s="195" t="s">
        <v>43</v>
      </c>
      <c r="O295" s="76"/>
      <c r="P295" s="196">
        <f>O295*H295</f>
        <v>0</v>
      </c>
      <c r="Q295" s="196">
        <v>1.6E-05</v>
      </c>
      <c r="R295" s="196">
        <f>Q295*H295</f>
        <v>0.0048635200000000005</v>
      </c>
      <c r="S295" s="196">
        <v>0</v>
      </c>
      <c r="T295" s="197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98" t="s">
        <v>144</v>
      </c>
      <c r="AT295" s="198" t="s">
        <v>139</v>
      </c>
      <c r="AU295" s="198" t="s">
        <v>88</v>
      </c>
      <c r="AY295" s="18" t="s">
        <v>136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8" t="s">
        <v>86</v>
      </c>
      <c r="BK295" s="199">
        <f>ROUND(I295*H295,2)</f>
        <v>0</v>
      </c>
      <c r="BL295" s="18" t="s">
        <v>144</v>
      </c>
      <c r="BM295" s="198" t="s">
        <v>1046</v>
      </c>
    </row>
    <row r="296" spans="1:47" s="2" customFormat="1" ht="12">
      <c r="A296" s="37"/>
      <c r="B296" s="38"/>
      <c r="C296" s="37"/>
      <c r="D296" s="200" t="s">
        <v>146</v>
      </c>
      <c r="E296" s="37"/>
      <c r="F296" s="201" t="s">
        <v>1047</v>
      </c>
      <c r="G296" s="37"/>
      <c r="H296" s="37"/>
      <c r="I296" s="123"/>
      <c r="J296" s="37"/>
      <c r="K296" s="37"/>
      <c r="L296" s="38"/>
      <c r="M296" s="202"/>
      <c r="N296" s="203"/>
      <c r="O296" s="76"/>
      <c r="P296" s="76"/>
      <c r="Q296" s="76"/>
      <c r="R296" s="76"/>
      <c r="S296" s="76"/>
      <c r="T296" s="7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8" t="s">
        <v>146</v>
      </c>
      <c r="AU296" s="18" t="s">
        <v>88</v>
      </c>
    </row>
    <row r="297" spans="1:51" s="13" customFormat="1" ht="12">
      <c r="A297" s="13"/>
      <c r="B297" s="204"/>
      <c r="C297" s="13"/>
      <c r="D297" s="200" t="s">
        <v>148</v>
      </c>
      <c r="E297" s="205" t="s">
        <v>1</v>
      </c>
      <c r="F297" s="206" t="s">
        <v>928</v>
      </c>
      <c r="G297" s="13"/>
      <c r="H297" s="205" t="s">
        <v>1</v>
      </c>
      <c r="I297" s="207"/>
      <c r="J297" s="13"/>
      <c r="K297" s="13"/>
      <c r="L297" s="204"/>
      <c r="M297" s="208"/>
      <c r="N297" s="209"/>
      <c r="O297" s="209"/>
      <c r="P297" s="209"/>
      <c r="Q297" s="209"/>
      <c r="R297" s="209"/>
      <c r="S297" s="209"/>
      <c r="T297" s="21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05" t="s">
        <v>148</v>
      </c>
      <c r="AU297" s="205" t="s">
        <v>88</v>
      </c>
      <c r="AV297" s="13" t="s">
        <v>86</v>
      </c>
      <c r="AW297" s="13" t="s">
        <v>32</v>
      </c>
      <c r="AX297" s="13" t="s">
        <v>78</v>
      </c>
      <c r="AY297" s="205" t="s">
        <v>136</v>
      </c>
    </row>
    <row r="298" spans="1:51" s="14" customFormat="1" ht="12">
      <c r="A298" s="14"/>
      <c r="B298" s="211"/>
      <c r="C298" s="14"/>
      <c r="D298" s="200" t="s">
        <v>148</v>
      </c>
      <c r="E298" s="212" t="s">
        <v>1</v>
      </c>
      <c r="F298" s="213" t="s">
        <v>1048</v>
      </c>
      <c r="G298" s="14"/>
      <c r="H298" s="214">
        <v>287.73</v>
      </c>
      <c r="I298" s="215"/>
      <c r="J298" s="14"/>
      <c r="K298" s="14"/>
      <c r="L298" s="211"/>
      <c r="M298" s="216"/>
      <c r="N298" s="217"/>
      <c r="O298" s="217"/>
      <c r="P298" s="217"/>
      <c r="Q298" s="217"/>
      <c r="R298" s="217"/>
      <c r="S298" s="217"/>
      <c r="T298" s="21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12" t="s">
        <v>148</v>
      </c>
      <c r="AU298" s="212" t="s">
        <v>88</v>
      </c>
      <c r="AV298" s="14" t="s">
        <v>88</v>
      </c>
      <c r="AW298" s="14" t="s">
        <v>32</v>
      </c>
      <c r="AX298" s="14" t="s">
        <v>78</v>
      </c>
      <c r="AY298" s="212" t="s">
        <v>136</v>
      </c>
    </row>
    <row r="299" spans="1:51" s="13" customFormat="1" ht="12">
      <c r="A299" s="13"/>
      <c r="B299" s="204"/>
      <c r="C299" s="13"/>
      <c r="D299" s="200" t="s">
        <v>148</v>
      </c>
      <c r="E299" s="205" t="s">
        <v>1</v>
      </c>
      <c r="F299" s="206" t="s">
        <v>930</v>
      </c>
      <c r="G299" s="13"/>
      <c r="H299" s="205" t="s">
        <v>1</v>
      </c>
      <c r="I299" s="207"/>
      <c r="J299" s="13"/>
      <c r="K299" s="13"/>
      <c r="L299" s="204"/>
      <c r="M299" s="208"/>
      <c r="N299" s="209"/>
      <c r="O299" s="209"/>
      <c r="P299" s="209"/>
      <c r="Q299" s="209"/>
      <c r="R299" s="209"/>
      <c r="S299" s="209"/>
      <c r="T299" s="21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05" t="s">
        <v>148</v>
      </c>
      <c r="AU299" s="205" t="s">
        <v>88</v>
      </c>
      <c r="AV299" s="13" t="s">
        <v>86</v>
      </c>
      <c r="AW299" s="13" t="s">
        <v>32</v>
      </c>
      <c r="AX299" s="13" t="s">
        <v>78</v>
      </c>
      <c r="AY299" s="205" t="s">
        <v>136</v>
      </c>
    </row>
    <row r="300" spans="1:51" s="14" customFormat="1" ht="12">
      <c r="A300" s="14"/>
      <c r="B300" s="211"/>
      <c r="C300" s="14"/>
      <c r="D300" s="200" t="s">
        <v>148</v>
      </c>
      <c r="E300" s="212" t="s">
        <v>1</v>
      </c>
      <c r="F300" s="213" t="s">
        <v>1049</v>
      </c>
      <c r="G300" s="14"/>
      <c r="H300" s="214">
        <v>16.24</v>
      </c>
      <c r="I300" s="215"/>
      <c r="J300" s="14"/>
      <c r="K300" s="14"/>
      <c r="L300" s="211"/>
      <c r="M300" s="216"/>
      <c r="N300" s="217"/>
      <c r="O300" s="217"/>
      <c r="P300" s="217"/>
      <c r="Q300" s="217"/>
      <c r="R300" s="217"/>
      <c r="S300" s="217"/>
      <c r="T300" s="21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12" t="s">
        <v>148</v>
      </c>
      <c r="AU300" s="212" t="s">
        <v>88</v>
      </c>
      <c r="AV300" s="14" t="s">
        <v>88</v>
      </c>
      <c r="AW300" s="14" t="s">
        <v>32</v>
      </c>
      <c r="AX300" s="14" t="s">
        <v>78</v>
      </c>
      <c r="AY300" s="212" t="s">
        <v>136</v>
      </c>
    </row>
    <row r="301" spans="1:51" s="15" customFormat="1" ht="12">
      <c r="A301" s="15"/>
      <c r="B301" s="219"/>
      <c r="C301" s="15"/>
      <c r="D301" s="200" t="s">
        <v>148</v>
      </c>
      <c r="E301" s="220" t="s">
        <v>1</v>
      </c>
      <c r="F301" s="221" t="s">
        <v>151</v>
      </c>
      <c r="G301" s="15"/>
      <c r="H301" s="222">
        <v>303.97</v>
      </c>
      <c r="I301" s="223"/>
      <c r="J301" s="15"/>
      <c r="K301" s="15"/>
      <c r="L301" s="219"/>
      <c r="M301" s="224"/>
      <c r="N301" s="225"/>
      <c r="O301" s="225"/>
      <c r="P301" s="225"/>
      <c r="Q301" s="225"/>
      <c r="R301" s="225"/>
      <c r="S301" s="225"/>
      <c r="T301" s="22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20" t="s">
        <v>148</v>
      </c>
      <c r="AU301" s="220" t="s">
        <v>88</v>
      </c>
      <c r="AV301" s="15" t="s">
        <v>144</v>
      </c>
      <c r="AW301" s="15" t="s">
        <v>32</v>
      </c>
      <c r="AX301" s="15" t="s">
        <v>86</v>
      </c>
      <c r="AY301" s="220" t="s">
        <v>136</v>
      </c>
    </row>
    <row r="302" spans="1:65" s="2" customFormat="1" ht="16.5" customHeight="1">
      <c r="A302" s="37"/>
      <c r="B302" s="187"/>
      <c r="C302" s="188" t="s">
        <v>343</v>
      </c>
      <c r="D302" s="188" t="s">
        <v>139</v>
      </c>
      <c r="E302" s="189" t="s">
        <v>1050</v>
      </c>
      <c r="F302" s="190" t="s">
        <v>1051</v>
      </c>
      <c r="G302" s="191" t="s">
        <v>160</v>
      </c>
      <c r="H302" s="192">
        <v>23.92</v>
      </c>
      <c r="I302" s="193"/>
      <c r="J302" s="192">
        <f>ROUND(I302*H302,2)</f>
        <v>0</v>
      </c>
      <c r="K302" s="190" t="s">
        <v>143</v>
      </c>
      <c r="L302" s="38"/>
      <c r="M302" s="194" t="s">
        <v>1</v>
      </c>
      <c r="N302" s="195" t="s">
        <v>43</v>
      </c>
      <c r="O302" s="76"/>
      <c r="P302" s="196">
        <f>O302*H302</f>
        <v>0</v>
      </c>
      <c r="Q302" s="196">
        <v>0</v>
      </c>
      <c r="R302" s="196">
        <f>Q302*H302</f>
        <v>0</v>
      </c>
      <c r="S302" s="196">
        <v>0</v>
      </c>
      <c r="T302" s="197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98" t="s">
        <v>144</v>
      </c>
      <c r="AT302" s="198" t="s">
        <v>139</v>
      </c>
      <c r="AU302" s="198" t="s">
        <v>88</v>
      </c>
      <c r="AY302" s="18" t="s">
        <v>136</v>
      </c>
      <c r="BE302" s="199">
        <f>IF(N302="základní",J302,0)</f>
        <v>0</v>
      </c>
      <c r="BF302" s="199">
        <f>IF(N302="snížená",J302,0)</f>
        <v>0</v>
      </c>
      <c r="BG302" s="199">
        <f>IF(N302="zákl. přenesená",J302,0)</f>
        <v>0</v>
      </c>
      <c r="BH302" s="199">
        <f>IF(N302="sníž. přenesená",J302,0)</f>
        <v>0</v>
      </c>
      <c r="BI302" s="199">
        <f>IF(N302="nulová",J302,0)</f>
        <v>0</v>
      </c>
      <c r="BJ302" s="18" t="s">
        <v>86</v>
      </c>
      <c r="BK302" s="199">
        <f>ROUND(I302*H302,2)</f>
        <v>0</v>
      </c>
      <c r="BL302" s="18" t="s">
        <v>144</v>
      </c>
      <c r="BM302" s="198" t="s">
        <v>1052</v>
      </c>
    </row>
    <row r="303" spans="1:47" s="2" customFormat="1" ht="12">
      <c r="A303" s="37"/>
      <c r="B303" s="38"/>
      <c r="C303" s="37"/>
      <c r="D303" s="200" t="s">
        <v>146</v>
      </c>
      <c r="E303" s="37"/>
      <c r="F303" s="201" t="s">
        <v>1053</v>
      </c>
      <c r="G303" s="37"/>
      <c r="H303" s="37"/>
      <c r="I303" s="123"/>
      <c r="J303" s="37"/>
      <c r="K303" s="37"/>
      <c r="L303" s="38"/>
      <c r="M303" s="202"/>
      <c r="N303" s="203"/>
      <c r="O303" s="76"/>
      <c r="P303" s="76"/>
      <c r="Q303" s="76"/>
      <c r="R303" s="76"/>
      <c r="S303" s="76"/>
      <c r="T303" s="7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8" t="s">
        <v>146</v>
      </c>
      <c r="AU303" s="18" t="s">
        <v>88</v>
      </c>
    </row>
    <row r="304" spans="1:51" s="13" customFormat="1" ht="12">
      <c r="A304" s="13"/>
      <c r="B304" s="204"/>
      <c r="C304" s="13"/>
      <c r="D304" s="200" t="s">
        <v>148</v>
      </c>
      <c r="E304" s="205" t="s">
        <v>1</v>
      </c>
      <c r="F304" s="206" t="s">
        <v>1038</v>
      </c>
      <c r="G304" s="13"/>
      <c r="H304" s="205" t="s">
        <v>1</v>
      </c>
      <c r="I304" s="207"/>
      <c r="J304" s="13"/>
      <c r="K304" s="13"/>
      <c r="L304" s="204"/>
      <c r="M304" s="208"/>
      <c r="N304" s="209"/>
      <c r="O304" s="209"/>
      <c r="P304" s="209"/>
      <c r="Q304" s="209"/>
      <c r="R304" s="209"/>
      <c r="S304" s="209"/>
      <c r="T304" s="21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05" t="s">
        <v>148</v>
      </c>
      <c r="AU304" s="205" t="s">
        <v>88</v>
      </c>
      <c r="AV304" s="13" t="s">
        <v>86</v>
      </c>
      <c r="AW304" s="13" t="s">
        <v>32</v>
      </c>
      <c r="AX304" s="13" t="s">
        <v>78</v>
      </c>
      <c r="AY304" s="205" t="s">
        <v>136</v>
      </c>
    </row>
    <row r="305" spans="1:51" s="13" customFormat="1" ht="12">
      <c r="A305" s="13"/>
      <c r="B305" s="204"/>
      <c r="C305" s="13"/>
      <c r="D305" s="200" t="s">
        <v>148</v>
      </c>
      <c r="E305" s="205" t="s">
        <v>1</v>
      </c>
      <c r="F305" s="206" t="s">
        <v>928</v>
      </c>
      <c r="G305" s="13"/>
      <c r="H305" s="205" t="s">
        <v>1</v>
      </c>
      <c r="I305" s="207"/>
      <c r="J305" s="13"/>
      <c r="K305" s="13"/>
      <c r="L305" s="204"/>
      <c r="M305" s="208"/>
      <c r="N305" s="209"/>
      <c r="O305" s="209"/>
      <c r="P305" s="209"/>
      <c r="Q305" s="209"/>
      <c r="R305" s="209"/>
      <c r="S305" s="209"/>
      <c r="T305" s="21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05" t="s">
        <v>148</v>
      </c>
      <c r="AU305" s="205" t="s">
        <v>88</v>
      </c>
      <c r="AV305" s="13" t="s">
        <v>86</v>
      </c>
      <c r="AW305" s="13" t="s">
        <v>32</v>
      </c>
      <c r="AX305" s="13" t="s">
        <v>78</v>
      </c>
      <c r="AY305" s="205" t="s">
        <v>136</v>
      </c>
    </row>
    <row r="306" spans="1:51" s="14" customFormat="1" ht="12">
      <c r="A306" s="14"/>
      <c r="B306" s="211"/>
      <c r="C306" s="14"/>
      <c r="D306" s="200" t="s">
        <v>148</v>
      </c>
      <c r="E306" s="212" t="s">
        <v>1</v>
      </c>
      <c r="F306" s="213" t="s">
        <v>1039</v>
      </c>
      <c r="G306" s="14"/>
      <c r="H306" s="214">
        <v>21.02</v>
      </c>
      <c r="I306" s="215"/>
      <c r="J306" s="14"/>
      <c r="K306" s="14"/>
      <c r="L306" s="211"/>
      <c r="M306" s="216"/>
      <c r="N306" s="217"/>
      <c r="O306" s="217"/>
      <c r="P306" s="217"/>
      <c r="Q306" s="217"/>
      <c r="R306" s="217"/>
      <c r="S306" s="217"/>
      <c r="T306" s="21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12" t="s">
        <v>148</v>
      </c>
      <c r="AU306" s="212" t="s">
        <v>88</v>
      </c>
      <c r="AV306" s="14" t="s">
        <v>88</v>
      </c>
      <c r="AW306" s="14" t="s">
        <v>32</v>
      </c>
      <c r="AX306" s="14" t="s">
        <v>78</v>
      </c>
      <c r="AY306" s="212" t="s">
        <v>136</v>
      </c>
    </row>
    <row r="307" spans="1:51" s="13" customFormat="1" ht="12">
      <c r="A307" s="13"/>
      <c r="B307" s="204"/>
      <c r="C307" s="13"/>
      <c r="D307" s="200" t="s">
        <v>148</v>
      </c>
      <c r="E307" s="205" t="s">
        <v>1</v>
      </c>
      <c r="F307" s="206" t="s">
        <v>930</v>
      </c>
      <c r="G307" s="13"/>
      <c r="H307" s="205" t="s">
        <v>1</v>
      </c>
      <c r="I307" s="207"/>
      <c r="J307" s="13"/>
      <c r="K307" s="13"/>
      <c r="L307" s="204"/>
      <c r="M307" s="208"/>
      <c r="N307" s="209"/>
      <c r="O307" s="209"/>
      <c r="P307" s="209"/>
      <c r="Q307" s="209"/>
      <c r="R307" s="209"/>
      <c r="S307" s="209"/>
      <c r="T307" s="21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05" t="s">
        <v>148</v>
      </c>
      <c r="AU307" s="205" t="s">
        <v>88</v>
      </c>
      <c r="AV307" s="13" t="s">
        <v>86</v>
      </c>
      <c r="AW307" s="13" t="s">
        <v>32</v>
      </c>
      <c r="AX307" s="13" t="s">
        <v>78</v>
      </c>
      <c r="AY307" s="205" t="s">
        <v>136</v>
      </c>
    </row>
    <row r="308" spans="1:51" s="14" customFormat="1" ht="12">
      <c r="A308" s="14"/>
      <c r="B308" s="211"/>
      <c r="C308" s="14"/>
      <c r="D308" s="200" t="s">
        <v>148</v>
      </c>
      <c r="E308" s="212" t="s">
        <v>1</v>
      </c>
      <c r="F308" s="213" t="s">
        <v>1040</v>
      </c>
      <c r="G308" s="14"/>
      <c r="H308" s="214">
        <v>2.9</v>
      </c>
      <c r="I308" s="215"/>
      <c r="J308" s="14"/>
      <c r="K308" s="14"/>
      <c r="L308" s="211"/>
      <c r="M308" s="216"/>
      <c r="N308" s="217"/>
      <c r="O308" s="217"/>
      <c r="P308" s="217"/>
      <c r="Q308" s="217"/>
      <c r="R308" s="217"/>
      <c r="S308" s="217"/>
      <c r="T308" s="218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12" t="s">
        <v>148</v>
      </c>
      <c r="AU308" s="212" t="s">
        <v>88</v>
      </c>
      <c r="AV308" s="14" t="s">
        <v>88</v>
      </c>
      <c r="AW308" s="14" t="s">
        <v>32</v>
      </c>
      <c r="AX308" s="14" t="s">
        <v>78</v>
      </c>
      <c r="AY308" s="212" t="s">
        <v>136</v>
      </c>
    </row>
    <row r="309" spans="1:51" s="15" customFormat="1" ht="12">
      <c r="A309" s="15"/>
      <c r="B309" s="219"/>
      <c r="C309" s="15"/>
      <c r="D309" s="200" t="s">
        <v>148</v>
      </c>
      <c r="E309" s="220" t="s">
        <v>1</v>
      </c>
      <c r="F309" s="221" t="s">
        <v>151</v>
      </c>
      <c r="G309" s="15"/>
      <c r="H309" s="222">
        <v>23.919999999999998</v>
      </c>
      <c r="I309" s="223"/>
      <c r="J309" s="15"/>
      <c r="K309" s="15"/>
      <c r="L309" s="219"/>
      <c r="M309" s="224"/>
      <c r="N309" s="225"/>
      <c r="O309" s="225"/>
      <c r="P309" s="225"/>
      <c r="Q309" s="225"/>
      <c r="R309" s="225"/>
      <c r="S309" s="225"/>
      <c r="T309" s="22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20" t="s">
        <v>148</v>
      </c>
      <c r="AU309" s="220" t="s">
        <v>88</v>
      </c>
      <c r="AV309" s="15" t="s">
        <v>144</v>
      </c>
      <c r="AW309" s="15" t="s">
        <v>32</v>
      </c>
      <c r="AX309" s="15" t="s">
        <v>86</v>
      </c>
      <c r="AY309" s="220" t="s">
        <v>136</v>
      </c>
    </row>
    <row r="310" spans="1:65" s="2" customFormat="1" ht="21.75" customHeight="1">
      <c r="A310" s="37"/>
      <c r="B310" s="187"/>
      <c r="C310" s="188" t="s">
        <v>346</v>
      </c>
      <c r="D310" s="188" t="s">
        <v>139</v>
      </c>
      <c r="E310" s="189" t="s">
        <v>1054</v>
      </c>
      <c r="F310" s="190" t="s">
        <v>1055</v>
      </c>
      <c r="G310" s="191" t="s">
        <v>160</v>
      </c>
      <c r="H310" s="192">
        <v>303.97</v>
      </c>
      <c r="I310" s="193"/>
      <c r="J310" s="192">
        <f>ROUND(I310*H310,2)</f>
        <v>0</v>
      </c>
      <c r="K310" s="190" t="s">
        <v>143</v>
      </c>
      <c r="L310" s="38"/>
      <c r="M310" s="194" t="s">
        <v>1</v>
      </c>
      <c r="N310" s="195" t="s">
        <v>43</v>
      </c>
      <c r="O310" s="76"/>
      <c r="P310" s="196">
        <f>O310*H310</f>
        <v>0</v>
      </c>
      <c r="Q310" s="196">
        <v>0</v>
      </c>
      <c r="R310" s="196">
        <f>Q310*H310</f>
        <v>0</v>
      </c>
      <c r="S310" s="196">
        <v>0</v>
      </c>
      <c r="T310" s="197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98" t="s">
        <v>144</v>
      </c>
      <c r="AT310" s="198" t="s">
        <v>139</v>
      </c>
      <c r="AU310" s="198" t="s">
        <v>88</v>
      </c>
      <c r="AY310" s="18" t="s">
        <v>136</v>
      </c>
      <c r="BE310" s="199">
        <f>IF(N310="základní",J310,0)</f>
        <v>0</v>
      </c>
      <c r="BF310" s="199">
        <f>IF(N310="snížená",J310,0)</f>
        <v>0</v>
      </c>
      <c r="BG310" s="199">
        <f>IF(N310="zákl. přenesená",J310,0)</f>
        <v>0</v>
      </c>
      <c r="BH310" s="199">
        <f>IF(N310="sníž. přenesená",J310,0)</f>
        <v>0</v>
      </c>
      <c r="BI310" s="199">
        <f>IF(N310="nulová",J310,0)</f>
        <v>0</v>
      </c>
      <c r="BJ310" s="18" t="s">
        <v>86</v>
      </c>
      <c r="BK310" s="199">
        <f>ROUND(I310*H310,2)</f>
        <v>0</v>
      </c>
      <c r="BL310" s="18" t="s">
        <v>144</v>
      </c>
      <c r="BM310" s="198" t="s">
        <v>1056</v>
      </c>
    </row>
    <row r="311" spans="1:47" s="2" customFormat="1" ht="12">
      <c r="A311" s="37"/>
      <c r="B311" s="38"/>
      <c r="C311" s="37"/>
      <c r="D311" s="200" t="s">
        <v>146</v>
      </c>
      <c r="E311" s="37"/>
      <c r="F311" s="201" t="s">
        <v>1057</v>
      </c>
      <c r="G311" s="37"/>
      <c r="H311" s="37"/>
      <c r="I311" s="123"/>
      <c r="J311" s="37"/>
      <c r="K311" s="37"/>
      <c r="L311" s="38"/>
      <c r="M311" s="202"/>
      <c r="N311" s="203"/>
      <c r="O311" s="76"/>
      <c r="P311" s="76"/>
      <c r="Q311" s="76"/>
      <c r="R311" s="76"/>
      <c r="S311" s="76"/>
      <c r="T311" s="7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8" t="s">
        <v>146</v>
      </c>
      <c r="AU311" s="18" t="s">
        <v>88</v>
      </c>
    </row>
    <row r="312" spans="1:51" s="13" customFormat="1" ht="12">
      <c r="A312" s="13"/>
      <c r="B312" s="204"/>
      <c r="C312" s="13"/>
      <c r="D312" s="200" t="s">
        <v>148</v>
      </c>
      <c r="E312" s="205" t="s">
        <v>1</v>
      </c>
      <c r="F312" s="206" t="s">
        <v>928</v>
      </c>
      <c r="G312" s="13"/>
      <c r="H312" s="205" t="s">
        <v>1</v>
      </c>
      <c r="I312" s="207"/>
      <c r="J312" s="13"/>
      <c r="K312" s="13"/>
      <c r="L312" s="204"/>
      <c r="M312" s="208"/>
      <c r="N312" s="209"/>
      <c r="O312" s="209"/>
      <c r="P312" s="209"/>
      <c r="Q312" s="209"/>
      <c r="R312" s="209"/>
      <c r="S312" s="209"/>
      <c r="T312" s="21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05" t="s">
        <v>148</v>
      </c>
      <c r="AU312" s="205" t="s">
        <v>88</v>
      </c>
      <c r="AV312" s="13" t="s">
        <v>86</v>
      </c>
      <c r="AW312" s="13" t="s">
        <v>32</v>
      </c>
      <c r="AX312" s="13" t="s">
        <v>78</v>
      </c>
      <c r="AY312" s="205" t="s">
        <v>136</v>
      </c>
    </row>
    <row r="313" spans="1:51" s="14" customFormat="1" ht="12">
      <c r="A313" s="14"/>
      <c r="B313" s="211"/>
      <c r="C313" s="14"/>
      <c r="D313" s="200" t="s">
        <v>148</v>
      </c>
      <c r="E313" s="212" t="s">
        <v>1</v>
      </c>
      <c r="F313" s="213" t="s">
        <v>1048</v>
      </c>
      <c r="G313" s="14"/>
      <c r="H313" s="214">
        <v>287.73</v>
      </c>
      <c r="I313" s="215"/>
      <c r="J313" s="14"/>
      <c r="K313" s="14"/>
      <c r="L313" s="211"/>
      <c r="M313" s="216"/>
      <c r="N313" s="217"/>
      <c r="O313" s="217"/>
      <c r="P313" s="217"/>
      <c r="Q313" s="217"/>
      <c r="R313" s="217"/>
      <c r="S313" s="217"/>
      <c r="T313" s="21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12" t="s">
        <v>148</v>
      </c>
      <c r="AU313" s="212" t="s">
        <v>88</v>
      </c>
      <c r="AV313" s="14" t="s">
        <v>88</v>
      </c>
      <c r="AW313" s="14" t="s">
        <v>32</v>
      </c>
      <c r="AX313" s="14" t="s">
        <v>78</v>
      </c>
      <c r="AY313" s="212" t="s">
        <v>136</v>
      </c>
    </row>
    <row r="314" spans="1:51" s="13" customFormat="1" ht="12">
      <c r="A314" s="13"/>
      <c r="B314" s="204"/>
      <c r="C314" s="13"/>
      <c r="D314" s="200" t="s">
        <v>148</v>
      </c>
      <c r="E314" s="205" t="s">
        <v>1</v>
      </c>
      <c r="F314" s="206" t="s">
        <v>930</v>
      </c>
      <c r="G314" s="13"/>
      <c r="H314" s="205" t="s">
        <v>1</v>
      </c>
      <c r="I314" s="207"/>
      <c r="J314" s="13"/>
      <c r="K314" s="13"/>
      <c r="L314" s="204"/>
      <c r="M314" s="208"/>
      <c r="N314" s="209"/>
      <c r="O314" s="209"/>
      <c r="P314" s="209"/>
      <c r="Q314" s="209"/>
      <c r="R314" s="209"/>
      <c r="S314" s="209"/>
      <c r="T314" s="21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05" t="s">
        <v>148</v>
      </c>
      <c r="AU314" s="205" t="s">
        <v>88</v>
      </c>
      <c r="AV314" s="13" t="s">
        <v>86</v>
      </c>
      <c r="AW314" s="13" t="s">
        <v>32</v>
      </c>
      <c r="AX314" s="13" t="s">
        <v>78</v>
      </c>
      <c r="AY314" s="205" t="s">
        <v>136</v>
      </c>
    </row>
    <row r="315" spans="1:51" s="14" customFormat="1" ht="12">
      <c r="A315" s="14"/>
      <c r="B315" s="211"/>
      <c r="C315" s="14"/>
      <c r="D315" s="200" t="s">
        <v>148</v>
      </c>
      <c r="E315" s="212" t="s">
        <v>1</v>
      </c>
      <c r="F315" s="213" t="s">
        <v>1049</v>
      </c>
      <c r="G315" s="14"/>
      <c r="H315" s="214">
        <v>16.24</v>
      </c>
      <c r="I315" s="215"/>
      <c r="J315" s="14"/>
      <c r="K315" s="14"/>
      <c r="L315" s="211"/>
      <c r="M315" s="216"/>
      <c r="N315" s="217"/>
      <c r="O315" s="217"/>
      <c r="P315" s="217"/>
      <c r="Q315" s="217"/>
      <c r="R315" s="217"/>
      <c r="S315" s="217"/>
      <c r="T315" s="21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12" t="s">
        <v>148</v>
      </c>
      <c r="AU315" s="212" t="s">
        <v>88</v>
      </c>
      <c r="AV315" s="14" t="s">
        <v>88</v>
      </c>
      <c r="AW315" s="14" t="s">
        <v>32</v>
      </c>
      <c r="AX315" s="14" t="s">
        <v>78</v>
      </c>
      <c r="AY315" s="212" t="s">
        <v>136</v>
      </c>
    </row>
    <row r="316" spans="1:51" s="15" customFormat="1" ht="12">
      <c r="A316" s="15"/>
      <c r="B316" s="219"/>
      <c r="C316" s="15"/>
      <c r="D316" s="200" t="s">
        <v>148</v>
      </c>
      <c r="E316" s="220" t="s">
        <v>1</v>
      </c>
      <c r="F316" s="221" t="s">
        <v>151</v>
      </c>
      <c r="G316" s="15"/>
      <c r="H316" s="222">
        <v>303.97</v>
      </c>
      <c r="I316" s="223"/>
      <c r="J316" s="15"/>
      <c r="K316" s="15"/>
      <c r="L316" s="219"/>
      <c r="M316" s="224"/>
      <c r="N316" s="225"/>
      <c r="O316" s="225"/>
      <c r="P316" s="225"/>
      <c r="Q316" s="225"/>
      <c r="R316" s="225"/>
      <c r="S316" s="225"/>
      <c r="T316" s="226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20" t="s">
        <v>148</v>
      </c>
      <c r="AU316" s="220" t="s">
        <v>88</v>
      </c>
      <c r="AV316" s="15" t="s">
        <v>144</v>
      </c>
      <c r="AW316" s="15" t="s">
        <v>32</v>
      </c>
      <c r="AX316" s="15" t="s">
        <v>86</v>
      </c>
      <c r="AY316" s="220" t="s">
        <v>136</v>
      </c>
    </row>
    <row r="317" spans="1:65" s="2" customFormat="1" ht="21.75" customHeight="1">
      <c r="A317" s="37"/>
      <c r="B317" s="187"/>
      <c r="C317" s="227" t="s">
        <v>350</v>
      </c>
      <c r="D317" s="227" t="s">
        <v>259</v>
      </c>
      <c r="E317" s="228" t="s">
        <v>1058</v>
      </c>
      <c r="F317" s="229" t="s">
        <v>1059</v>
      </c>
      <c r="G317" s="230" t="s">
        <v>160</v>
      </c>
      <c r="H317" s="231">
        <v>304</v>
      </c>
      <c r="I317" s="232"/>
      <c r="J317" s="231">
        <f>ROUND(I317*H317,2)</f>
        <v>0</v>
      </c>
      <c r="K317" s="229" t="s">
        <v>143</v>
      </c>
      <c r="L317" s="233"/>
      <c r="M317" s="234" t="s">
        <v>1</v>
      </c>
      <c r="N317" s="235" t="s">
        <v>43</v>
      </c>
      <c r="O317" s="76"/>
      <c r="P317" s="196">
        <f>O317*H317</f>
        <v>0</v>
      </c>
      <c r="Q317" s="196">
        <v>0.00802</v>
      </c>
      <c r="R317" s="196">
        <f>Q317*H317</f>
        <v>2.43808</v>
      </c>
      <c r="S317" s="196">
        <v>0</v>
      </c>
      <c r="T317" s="197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98" t="s">
        <v>195</v>
      </c>
      <c r="AT317" s="198" t="s">
        <v>259</v>
      </c>
      <c r="AU317" s="198" t="s">
        <v>88</v>
      </c>
      <c r="AY317" s="18" t="s">
        <v>136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8" t="s">
        <v>86</v>
      </c>
      <c r="BK317" s="199">
        <f>ROUND(I317*H317,2)</f>
        <v>0</v>
      </c>
      <c r="BL317" s="18" t="s">
        <v>144</v>
      </c>
      <c r="BM317" s="198" t="s">
        <v>1060</v>
      </c>
    </row>
    <row r="318" spans="1:47" s="2" customFormat="1" ht="12">
      <c r="A318" s="37"/>
      <c r="B318" s="38"/>
      <c r="C318" s="37"/>
      <c r="D318" s="200" t="s">
        <v>146</v>
      </c>
      <c r="E318" s="37"/>
      <c r="F318" s="201" t="s">
        <v>1059</v>
      </c>
      <c r="G318" s="37"/>
      <c r="H318" s="37"/>
      <c r="I318" s="123"/>
      <c r="J318" s="37"/>
      <c r="K318" s="37"/>
      <c r="L318" s="38"/>
      <c r="M318" s="202"/>
      <c r="N318" s="203"/>
      <c r="O318" s="76"/>
      <c r="P318" s="76"/>
      <c r="Q318" s="76"/>
      <c r="R318" s="76"/>
      <c r="S318" s="76"/>
      <c r="T318" s="7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8" t="s">
        <v>146</v>
      </c>
      <c r="AU318" s="18" t="s">
        <v>88</v>
      </c>
    </row>
    <row r="319" spans="1:51" s="13" customFormat="1" ht="12">
      <c r="A319" s="13"/>
      <c r="B319" s="204"/>
      <c r="C319" s="13"/>
      <c r="D319" s="200" t="s">
        <v>148</v>
      </c>
      <c r="E319" s="205" t="s">
        <v>1</v>
      </c>
      <c r="F319" s="206" t="s">
        <v>928</v>
      </c>
      <c r="G319" s="13"/>
      <c r="H319" s="205" t="s">
        <v>1</v>
      </c>
      <c r="I319" s="207"/>
      <c r="J319" s="13"/>
      <c r="K319" s="13"/>
      <c r="L319" s="204"/>
      <c r="M319" s="208"/>
      <c r="N319" s="209"/>
      <c r="O319" s="209"/>
      <c r="P319" s="209"/>
      <c r="Q319" s="209"/>
      <c r="R319" s="209"/>
      <c r="S319" s="209"/>
      <c r="T319" s="21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05" t="s">
        <v>148</v>
      </c>
      <c r="AU319" s="205" t="s">
        <v>88</v>
      </c>
      <c r="AV319" s="13" t="s">
        <v>86</v>
      </c>
      <c r="AW319" s="13" t="s">
        <v>32</v>
      </c>
      <c r="AX319" s="13" t="s">
        <v>78</v>
      </c>
      <c r="AY319" s="205" t="s">
        <v>136</v>
      </c>
    </row>
    <row r="320" spans="1:51" s="14" customFormat="1" ht="12">
      <c r="A320" s="14"/>
      <c r="B320" s="211"/>
      <c r="C320" s="14"/>
      <c r="D320" s="200" t="s">
        <v>148</v>
      </c>
      <c r="E320" s="212" t="s">
        <v>1</v>
      </c>
      <c r="F320" s="213" t="s">
        <v>1061</v>
      </c>
      <c r="G320" s="14"/>
      <c r="H320" s="214">
        <v>286</v>
      </c>
      <c r="I320" s="215"/>
      <c r="J320" s="14"/>
      <c r="K320" s="14"/>
      <c r="L320" s="211"/>
      <c r="M320" s="216"/>
      <c r="N320" s="217"/>
      <c r="O320" s="217"/>
      <c r="P320" s="217"/>
      <c r="Q320" s="217"/>
      <c r="R320" s="217"/>
      <c r="S320" s="217"/>
      <c r="T320" s="218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12" t="s">
        <v>148</v>
      </c>
      <c r="AU320" s="212" t="s">
        <v>88</v>
      </c>
      <c r="AV320" s="14" t="s">
        <v>88</v>
      </c>
      <c r="AW320" s="14" t="s">
        <v>32</v>
      </c>
      <c r="AX320" s="14" t="s">
        <v>78</v>
      </c>
      <c r="AY320" s="212" t="s">
        <v>136</v>
      </c>
    </row>
    <row r="321" spans="1:51" s="13" customFormat="1" ht="12">
      <c r="A321" s="13"/>
      <c r="B321" s="204"/>
      <c r="C321" s="13"/>
      <c r="D321" s="200" t="s">
        <v>148</v>
      </c>
      <c r="E321" s="205" t="s">
        <v>1</v>
      </c>
      <c r="F321" s="206" t="s">
        <v>930</v>
      </c>
      <c r="G321" s="13"/>
      <c r="H321" s="205" t="s">
        <v>1</v>
      </c>
      <c r="I321" s="207"/>
      <c r="J321" s="13"/>
      <c r="K321" s="13"/>
      <c r="L321" s="204"/>
      <c r="M321" s="208"/>
      <c r="N321" s="209"/>
      <c r="O321" s="209"/>
      <c r="P321" s="209"/>
      <c r="Q321" s="209"/>
      <c r="R321" s="209"/>
      <c r="S321" s="209"/>
      <c r="T321" s="21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05" t="s">
        <v>148</v>
      </c>
      <c r="AU321" s="205" t="s">
        <v>88</v>
      </c>
      <c r="AV321" s="13" t="s">
        <v>86</v>
      </c>
      <c r="AW321" s="13" t="s">
        <v>32</v>
      </c>
      <c r="AX321" s="13" t="s">
        <v>78</v>
      </c>
      <c r="AY321" s="205" t="s">
        <v>136</v>
      </c>
    </row>
    <row r="322" spans="1:51" s="14" customFormat="1" ht="12">
      <c r="A322" s="14"/>
      <c r="B322" s="211"/>
      <c r="C322" s="14"/>
      <c r="D322" s="200" t="s">
        <v>148</v>
      </c>
      <c r="E322" s="212" t="s">
        <v>1</v>
      </c>
      <c r="F322" s="213" t="s">
        <v>264</v>
      </c>
      <c r="G322" s="14"/>
      <c r="H322" s="214">
        <v>18</v>
      </c>
      <c r="I322" s="215"/>
      <c r="J322" s="14"/>
      <c r="K322" s="14"/>
      <c r="L322" s="211"/>
      <c r="M322" s="216"/>
      <c r="N322" s="217"/>
      <c r="O322" s="217"/>
      <c r="P322" s="217"/>
      <c r="Q322" s="217"/>
      <c r="R322" s="217"/>
      <c r="S322" s="217"/>
      <c r="T322" s="21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12" t="s">
        <v>148</v>
      </c>
      <c r="AU322" s="212" t="s">
        <v>88</v>
      </c>
      <c r="AV322" s="14" t="s">
        <v>88</v>
      </c>
      <c r="AW322" s="14" t="s">
        <v>32</v>
      </c>
      <c r="AX322" s="14" t="s">
        <v>78</v>
      </c>
      <c r="AY322" s="212" t="s">
        <v>136</v>
      </c>
    </row>
    <row r="323" spans="1:51" s="15" customFormat="1" ht="12">
      <c r="A323" s="15"/>
      <c r="B323" s="219"/>
      <c r="C323" s="15"/>
      <c r="D323" s="200" t="s">
        <v>148</v>
      </c>
      <c r="E323" s="220" t="s">
        <v>1</v>
      </c>
      <c r="F323" s="221" t="s">
        <v>151</v>
      </c>
      <c r="G323" s="15"/>
      <c r="H323" s="222">
        <v>304</v>
      </c>
      <c r="I323" s="223"/>
      <c r="J323" s="15"/>
      <c r="K323" s="15"/>
      <c r="L323" s="219"/>
      <c r="M323" s="224"/>
      <c r="N323" s="225"/>
      <c r="O323" s="225"/>
      <c r="P323" s="225"/>
      <c r="Q323" s="225"/>
      <c r="R323" s="225"/>
      <c r="S323" s="225"/>
      <c r="T323" s="226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20" t="s">
        <v>148</v>
      </c>
      <c r="AU323" s="220" t="s">
        <v>88</v>
      </c>
      <c r="AV323" s="15" t="s">
        <v>144</v>
      </c>
      <c r="AW323" s="15" t="s">
        <v>32</v>
      </c>
      <c r="AX323" s="15" t="s">
        <v>86</v>
      </c>
      <c r="AY323" s="220" t="s">
        <v>136</v>
      </c>
    </row>
    <row r="324" spans="1:65" s="2" customFormat="1" ht="21.75" customHeight="1">
      <c r="A324" s="37"/>
      <c r="B324" s="187"/>
      <c r="C324" s="227" t="s">
        <v>353</v>
      </c>
      <c r="D324" s="227" t="s">
        <v>259</v>
      </c>
      <c r="E324" s="228" t="s">
        <v>1062</v>
      </c>
      <c r="F324" s="229" t="s">
        <v>1063</v>
      </c>
      <c r="G324" s="230" t="s">
        <v>160</v>
      </c>
      <c r="H324" s="231">
        <v>33</v>
      </c>
      <c r="I324" s="232"/>
      <c r="J324" s="231">
        <f>ROUND(I324*H324,2)</f>
        <v>0</v>
      </c>
      <c r="K324" s="229" t="s">
        <v>143</v>
      </c>
      <c r="L324" s="233"/>
      <c r="M324" s="234" t="s">
        <v>1</v>
      </c>
      <c r="N324" s="235" t="s">
        <v>43</v>
      </c>
      <c r="O324" s="76"/>
      <c r="P324" s="196">
        <f>O324*H324</f>
        <v>0</v>
      </c>
      <c r="Q324" s="196">
        <v>0.00799</v>
      </c>
      <c r="R324" s="196">
        <f>Q324*H324</f>
        <v>0.26367</v>
      </c>
      <c r="S324" s="196">
        <v>0</v>
      </c>
      <c r="T324" s="197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98" t="s">
        <v>195</v>
      </c>
      <c r="AT324" s="198" t="s">
        <v>259</v>
      </c>
      <c r="AU324" s="198" t="s">
        <v>88</v>
      </c>
      <c r="AY324" s="18" t="s">
        <v>136</v>
      </c>
      <c r="BE324" s="199">
        <f>IF(N324="základní",J324,0)</f>
        <v>0</v>
      </c>
      <c r="BF324" s="199">
        <f>IF(N324="snížená",J324,0)</f>
        <v>0</v>
      </c>
      <c r="BG324" s="199">
        <f>IF(N324="zákl. přenesená",J324,0)</f>
        <v>0</v>
      </c>
      <c r="BH324" s="199">
        <f>IF(N324="sníž. přenesená",J324,0)</f>
        <v>0</v>
      </c>
      <c r="BI324" s="199">
        <f>IF(N324="nulová",J324,0)</f>
        <v>0</v>
      </c>
      <c r="BJ324" s="18" t="s">
        <v>86</v>
      </c>
      <c r="BK324" s="199">
        <f>ROUND(I324*H324,2)</f>
        <v>0</v>
      </c>
      <c r="BL324" s="18" t="s">
        <v>144</v>
      </c>
      <c r="BM324" s="198" t="s">
        <v>1064</v>
      </c>
    </row>
    <row r="325" spans="1:47" s="2" customFormat="1" ht="12">
      <c r="A325" s="37"/>
      <c r="B325" s="38"/>
      <c r="C325" s="37"/>
      <c r="D325" s="200" t="s">
        <v>146</v>
      </c>
      <c r="E325" s="37"/>
      <c r="F325" s="201" t="s">
        <v>1063</v>
      </c>
      <c r="G325" s="37"/>
      <c r="H325" s="37"/>
      <c r="I325" s="123"/>
      <c r="J325" s="37"/>
      <c r="K325" s="37"/>
      <c r="L325" s="38"/>
      <c r="M325" s="202"/>
      <c r="N325" s="203"/>
      <c r="O325" s="76"/>
      <c r="P325" s="76"/>
      <c r="Q325" s="76"/>
      <c r="R325" s="76"/>
      <c r="S325" s="76"/>
      <c r="T325" s="7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8" t="s">
        <v>146</v>
      </c>
      <c r="AU325" s="18" t="s">
        <v>88</v>
      </c>
    </row>
    <row r="326" spans="1:51" s="13" customFormat="1" ht="12">
      <c r="A326" s="13"/>
      <c r="B326" s="204"/>
      <c r="C326" s="13"/>
      <c r="D326" s="200" t="s">
        <v>148</v>
      </c>
      <c r="E326" s="205" t="s">
        <v>1</v>
      </c>
      <c r="F326" s="206" t="s">
        <v>928</v>
      </c>
      <c r="G326" s="13"/>
      <c r="H326" s="205" t="s">
        <v>1</v>
      </c>
      <c r="I326" s="207"/>
      <c r="J326" s="13"/>
      <c r="K326" s="13"/>
      <c r="L326" s="204"/>
      <c r="M326" s="208"/>
      <c r="N326" s="209"/>
      <c r="O326" s="209"/>
      <c r="P326" s="209"/>
      <c r="Q326" s="209"/>
      <c r="R326" s="209"/>
      <c r="S326" s="209"/>
      <c r="T326" s="21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05" t="s">
        <v>148</v>
      </c>
      <c r="AU326" s="205" t="s">
        <v>88</v>
      </c>
      <c r="AV326" s="13" t="s">
        <v>86</v>
      </c>
      <c r="AW326" s="13" t="s">
        <v>32</v>
      </c>
      <c r="AX326" s="13" t="s">
        <v>78</v>
      </c>
      <c r="AY326" s="205" t="s">
        <v>136</v>
      </c>
    </row>
    <row r="327" spans="1:51" s="14" customFormat="1" ht="12">
      <c r="A327" s="14"/>
      <c r="B327" s="211"/>
      <c r="C327" s="14"/>
      <c r="D327" s="200" t="s">
        <v>148</v>
      </c>
      <c r="E327" s="212" t="s">
        <v>1</v>
      </c>
      <c r="F327" s="213" t="s">
        <v>1065</v>
      </c>
      <c r="G327" s="14"/>
      <c r="H327" s="214">
        <v>33</v>
      </c>
      <c r="I327" s="215"/>
      <c r="J327" s="14"/>
      <c r="K327" s="14"/>
      <c r="L327" s="211"/>
      <c r="M327" s="216"/>
      <c r="N327" s="217"/>
      <c r="O327" s="217"/>
      <c r="P327" s="217"/>
      <c r="Q327" s="217"/>
      <c r="R327" s="217"/>
      <c r="S327" s="217"/>
      <c r="T327" s="21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12" t="s">
        <v>148</v>
      </c>
      <c r="AU327" s="212" t="s">
        <v>88</v>
      </c>
      <c r="AV327" s="14" t="s">
        <v>88</v>
      </c>
      <c r="AW327" s="14" t="s">
        <v>32</v>
      </c>
      <c r="AX327" s="14" t="s">
        <v>78</v>
      </c>
      <c r="AY327" s="212" t="s">
        <v>136</v>
      </c>
    </row>
    <row r="328" spans="1:51" s="15" customFormat="1" ht="12">
      <c r="A328" s="15"/>
      <c r="B328" s="219"/>
      <c r="C328" s="15"/>
      <c r="D328" s="200" t="s">
        <v>148</v>
      </c>
      <c r="E328" s="220" t="s">
        <v>1</v>
      </c>
      <c r="F328" s="221" t="s">
        <v>151</v>
      </c>
      <c r="G328" s="15"/>
      <c r="H328" s="222">
        <v>33</v>
      </c>
      <c r="I328" s="223"/>
      <c r="J328" s="15"/>
      <c r="K328" s="15"/>
      <c r="L328" s="219"/>
      <c r="M328" s="224"/>
      <c r="N328" s="225"/>
      <c r="O328" s="225"/>
      <c r="P328" s="225"/>
      <c r="Q328" s="225"/>
      <c r="R328" s="225"/>
      <c r="S328" s="225"/>
      <c r="T328" s="226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20" t="s">
        <v>148</v>
      </c>
      <c r="AU328" s="220" t="s">
        <v>88</v>
      </c>
      <c r="AV328" s="15" t="s">
        <v>144</v>
      </c>
      <c r="AW328" s="15" t="s">
        <v>32</v>
      </c>
      <c r="AX328" s="15" t="s">
        <v>86</v>
      </c>
      <c r="AY328" s="220" t="s">
        <v>136</v>
      </c>
    </row>
    <row r="329" spans="1:65" s="2" customFormat="1" ht="16.5" customHeight="1">
      <c r="A329" s="37"/>
      <c r="B329" s="187"/>
      <c r="C329" s="188" t="s">
        <v>358</v>
      </c>
      <c r="D329" s="188" t="s">
        <v>139</v>
      </c>
      <c r="E329" s="189" t="s">
        <v>1066</v>
      </c>
      <c r="F329" s="190" t="s">
        <v>1067</v>
      </c>
      <c r="G329" s="191" t="s">
        <v>160</v>
      </c>
      <c r="H329" s="192">
        <v>287.73</v>
      </c>
      <c r="I329" s="193"/>
      <c r="J329" s="192">
        <f>ROUND(I329*H329,2)</f>
        <v>0</v>
      </c>
      <c r="K329" s="190" t="s">
        <v>143</v>
      </c>
      <c r="L329" s="38"/>
      <c r="M329" s="194" t="s">
        <v>1</v>
      </c>
      <c r="N329" s="195" t="s">
        <v>43</v>
      </c>
      <c r="O329" s="76"/>
      <c r="P329" s="196">
        <f>O329*H329</f>
        <v>0</v>
      </c>
      <c r="Q329" s="196">
        <v>9E-05</v>
      </c>
      <c r="R329" s="196">
        <f>Q329*H329</f>
        <v>0.025895700000000004</v>
      </c>
      <c r="S329" s="196">
        <v>0</v>
      </c>
      <c r="T329" s="197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8" t="s">
        <v>727</v>
      </c>
      <c r="AT329" s="198" t="s">
        <v>139</v>
      </c>
      <c r="AU329" s="198" t="s">
        <v>88</v>
      </c>
      <c r="AY329" s="18" t="s">
        <v>136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8" t="s">
        <v>86</v>
      </c>
      <c r="BK329" s="199">
        <f>ROUND(I329*H329,2)</f>
        <v>0</v>
      </c>
      <c r="BL329" s="18" t="s">
        <v>727</v>
      </c>
      <c r="BM329" s="198" t="s">
        <v>1068</v>
      </c>
    </row>
    <row r="330" spans="1:47" s="2" customFormat="1" ht="12">
      <c r="A330" s="37"/>
      <c r="B330" s="38"/>
      <c r="C330" s="37"/>
      <c r="D330" s="200" t="s">
        <v>146</v>
      </c>
      <c r="E330" s="37"/>
      <c r="F330" s="201" t="s">
        <v>1069</v>
      </c>
      <c r="G330" s="37"/>
      <c r="H330" s="37"/>
      <c r="I330" s="123"/>
      <c r="J330" s="37"/>
      <c r="K330" s="37"/>
      <c r="L330" s="38"/>
      <c r="M330" s="202"/>
      <c r="N330" s="203"/>
      <c r="O330" s="76"/>
      <c r="P330" s="76"/>
      <c r="Q330" s="76"/>
      <c r="R330" s="76"/>
      <c r="S330" s="76"/>
      <c r="T330" s="7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8" t="s">
        <v>146</v>
      </c>
      <c r="AU330" s="18" t="s">
        <v>88</v>
      </c>
    </row>
    <row r="331" spans="1:51" s="13" customFormat="1" ht="12">
      <c r="A331" s="13"/>
      <c r="B331" s="204"/>
      <c r="C331" s="13"/>
      <c r="D331" s="200" t="s">
        <v>148</v>
      </c>
      <c r="E331" s="205" t="s">
        <v>1</v>
      </c>
      <c r="F331" s="206" t="s">
        <v>1070</v>
      </c>
      <c r="G331" s="13"/>
      <c r="H331" s="205" t="s">
        <v>1</v>
      </c>
      <c r="I331" s="207"/>
      <c r="J331" s="13"/>
      <c r="K331" s="13"/>
      <c r="L331" s="204"/>
      <c r="M331" s="208"/>
      <c r="N331" s="209"/>
      <c r="O331" s="209"/>
      <c r="P331" s="209"/>
      <c r="Q331" s="209"/>
      <c r="R331" s="209"/>
      <c r="S331" s="209"/>
      <c r="T331" s="21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05" t="s">
        <v>148</v>
      </c>
      <c r="AU331" s="205" t="s">
        <v>88</v>
      </c>
      <c r="AV331" s="13" t="s">
        <v>86</v>
      </c>
      <c r="AW331" s="13" t="s">
        <v>32</v>
      </c>
      <c r="AX331" s="13" t="s">
        <v>78</v>
      </c>
      <c r="AY331" s="205" t="s">
        <v>136</v>
      </c>
    </row>
    <row r="332" spans="1:51" s="14" customFormat="1" ht="12">
      <c r="A332" s="14"/>
      <c r="B332" s="211"/>
      <c r="C332" s="14"/>
      <c r="D332" s="200" t="s">
        <v>148</v>
      </c>
      <c r="E332" s="212" t="s">
        <v>1</v>
      </c>
      <c r="F332" s="213" t="s">
        <v>1048</v>
      </c>
      <c r="G332" s="14"/>
      <c r="H332" s="214">
        <v>287.73</v>
      </c>
      <c r="I332" s="215"/>
      <c r="J332" s="14"/>
      <c r="K332" s="14"/>
      <c r="L332" s="211"/>
      <c r="M332" s="216"/>
      <c r="N332" s="217"/>
      <c r="O332" s="217"/>
      <c r="P332" s="217"/>
      <c r="Q332" s="217"/>
      <c r="R332" s="217"/>
      <c r="S332" s="217"/>
      <c r="T332" s="21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12" t="s">
        <v>148</v>
      </c>
      <c r="AU332" s="212" t="s">
        <v>88</v>
      </c>
      <c r="AV332" s="14" t="s">
        <v>88</v>
      </c>
      <c r="AW332" s="14" t="s">
        <v>32</v>
      </c>
      <c r="AX332" s="14" t="s">
        <v>78</v>
      </c>
      <c r="AY332" s="212" t="s">
        <v>136</v>
      </c>
    </row>
    <row r="333" spans="1:51" s="15" customFormat="1" ht="12">
      <c r="A333" s="15"/>
      <c r="B333" s="219"/>
      <c r="C333" s="15"/>
      <c r="D333" s="200" t="s">
        <v>148</v>
      </c>
      <c r="E333" s="220" t="s">
        <v>1</v>
      </c>
      <c r="F333" s="221" t="s">
        <v>151</v>
      </c>
      <c r="G333" s="15"/>
      <c r="H333" s="222">
        <v>287.73</v>
      </c>
      <c r="I333" s="223"/>
      <c r="J333" s="15"/>
      <c r="K333" s="15"/>
      <c r="L333" s="219"/>
      <c r="M333" s="224"/>
      <c r="N333" s="225"/>
      <c r="O333" s="225"/>
      <c r="P333" s="225"/>
      <c r="Q333" s="225"/>
      <c r="R333" s="225"/>
      <c r="S333" s="225"/>
      <c r="T333" s="226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20" t="s">
        <v>148</v>
      </c>
      <c r="AU333" s="220" t="s">
        <v>88</v>
      </c>
      <c r="AV333" s="15" t="s">
        <v>144</v>
      </c>
      <c r="AW333" s="15" t="s">
        <v>32</v>
      </c>
      <c r="AX333" s="15" t="s">
        <v>86</v>
      </c>
      <c r="AY333" s="220" t="s">
        <v>136</v>
      </c>
    </row>
    <row r="334" spans="1:63" s="12" customFormat="1" ht="20.85" customHeight="1">
      <c r="A334" s="12"/>
      <c r="B334" s="174"/>
      <c r="C334" s="12"/>
      <c r="D334" s="175" t="s">
        <v>77</v>
      </c>
      <c r="E334" s="185" t="s">
        <v>442</v>
      </c>
      <c r="F334" s="185" t="s">
        <v>443</v>
      </c>
      <c r="G334" s="12"/>
      <c r="H334" s="12"/>
      <c r="I334" s="177"/>
      <c r="J334" s="186">
        <f>BK334</f>
        <v>0</v>
      </c>
      <c r="K334" s="12"/>
      <c r="L334" s="174"/>
      <c r="M334" s="179"/>
      <c r="N334" s="180"/>
      <c r="O334" s="180"/>
      <c r="P334" s="181">
        <f>SUM(P335:P367)</f>
        <v>0</v>
      </c>
      <c r="Q334" s="180"/>
      <c r="R334" s="181">
        <f>SUM(R335:R367)</f>
        <v>0</v>
      </c>
      <c r="S334" s="180"/>
      <c r="T334" s="182">
        <f>SUM(T335:T367)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175" t="s">
        <v>86</v>
      </c>
      <c r="AT334" s="183" t="s">
        <v>77</v>
      </c>
      <c r="AU334" s="183" t="s">
        <v>88</v>
      </c>
      <c r="AY334" s="175" t="s">
        <v>136</v>
      </c>
      <c r="BK334" s="184">
        <f>SUM(BK335:BK367)</f>
        <v>0</v>
      </c>
    </row>
    <row r="335" spans="1:65" s="2" customFormat="1" ht="21.75" customHeight="1">
      <c r="A335" s="37"/>
      <c r="B335" s="187"/>
      <c r="C335" s="188" t="s">
        <v>362</v>
      </c>
      <c r="D335" s="188" t="s">
        <v>139</v>
      </c>
      <c r="E335" s="189" t="s">
        <v>1071</v>
      </c>
      <c r="F335" s="190" t="s">
        <v>1072</v>
      </c>
      <c r="G335" s="191" t="s">
        <v>407</v>
      </c>
      <c r="H335" s="192">
        <v>1</v>
      </c>
      <c r="I335" s="193"/>
      <c r="J335" s="192">
        <f>ROUND(I335*H335,2)</f>
        <v>0</v>
      </c>
      <c r="K335" s="190" t="s">
        <v>1</v>
      </c>
      <c r="L335" s="38"/>
      <c r="M335" s="194" t="s">
        <v>1</v>
      </c>
      <c r="N335" s="195" t="s">
        <v>43</v>
      </c>
      <c r="O335" s="76"/>
      <c r="P335" s="196">
        <f>O335*H335</f>
        <v>0</v>
      </c>
      <c r="Q335" s="196">
        <v>0</v>
      </c>
      <c r="R335" s="196">
        <f>Q335*H335</f>
        <v>0</v>
      </c>
      <c r="S335" s="196">
        <v>0</v>
      </c>
      <c r="T335" s="197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98" t="s">
        <v>144</v>
      </c>
      <c r="AT335" s="198" t="s">
        <v>139</v>
      </c>
      <c r="AU335" s="198" t="s">
        <v>157</v>
      </c>
      <c r="AY335" s="18" t="s">
        <v>136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86</v>
      </c>
      <c r="BK335" s="199">
        <f>ROUND(I335*H335,2)</f>
        <v>0</v>
      </c>
      <c r="BL335" s="18" t="s">
        <v>144</v>
      </c>
      <c r="BM335" s="198" t="s">
        <v>1073</v>
      </c>
    </row>
    <row r="336" spans="1:47" s="2" customFormat="1" ht="12">
      <c r="A336" s="37"/>
      <c r="B336" s="38"/>
      <c r="C336" s="37"/>
      <c r="D336" s="200" t="s">
        <v>146</v>
      </c>
      <c r="E336" s="37"/>
      <c r="F336" s="201" t="s">
        <v>1072</v>
      </c>
      <c r="G336" s="37"/>
      <c r="H336" s="37"/>
      <c r="I336" s="123"/>
      <c r="J336" s="37"/>
      <c r="K336" s="37"/>
      <c r="L336" s="38"/>
      <c r="M336" s="202"/>
      <c r="N336" s="203"/>
      <c r="O336" s="76"/>
      <c r="P336" s="76"/>
      <c r="Q336" s="76"/>
      <c r="R336" s="76"/>
      <c r="S336" s="76"/>
      <c r="T336" s="7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8" t="s">
        <v>146</v>
      </c>
      <c r="AU336" s="18" t="s">
        <v>157</v>
      </c>
    </row>
    <row r="337" spans="1:51" s="13" customFormat="1" ht="12">
      <c r="A337" s="13"/>
      <c r="B337" s="204"/>
      <c r="C337" s="13"/>
      <c r="D337" s="200" t="s">
        <v>148</v>
      </c>
      <c r="E337" s="205" t="s">
        <v>1</v>
      </c>
      <c r="F337" s="206" t="s">
        <v>1071</v>
      </c>
      <c r="G337" s="13"/>
      <c r="H337" s="205" t="s">
        <v>1</v>
      </c>
      <c r="I337" s="207"/>
      <c r="J337" s="13"/>
      <c r="K337" s="13"/>
      <c r="L337" s="204"/>
      <c r="M337" s="208"/>
      <c r="N337" s="209"/>
      <c r="O337" s="209"/>
      <c r="P337" s="209"/>
      <c r="Q337" s="209"/>
      <c r="R337" s="209"/>
      <c r="S337" s="209"/>
      <c r="T337" s="21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05" t="s">
        <v>148</v>
      </c>
      <c r="AU337" s="205" t="s">
        <v>157</v>
      </c>
      <c r="AV337" s="13" t="s">
        <v>86</v>
      </c>
      <c r="AW337" s="13" t="s">
        <v>32</v>
      </c>
      <c r="AX337" s="13" t="s">
        <v>78</v>
      </c>
      <c r="AY337" s="205" t="s">
        <v>136</v>
      </c>
    </row>
    <row r="338" spans="1:51" s="14" customFormat="1" ht="12">
      <c r="A338" s="14"/>
      <c r="B338" s="211"/>
      <c r="C338" s="14"/>
      <c r="D338" s="200" t="s">
        <v>148</v>
      </c>
      <c r="E338" s="212" t="s">
        <v>1</v>
      </c>
      <c r="F338" s="213" t="s">
        <v>86</v>
      </c>
      <c r="G338" s="14"/>
      <c r="H338" s="214">
        <v>1</v>
      </c>
      <c r="I338" s="215"/>
      <c r="J338" s="14"/>
      <c r="K338" s="14"/>
      <c r="L338" s="211"/>
      <c r="M338" s="216"/>
      <c r="N338" s="217"/>
      <c r="O338" s="217"/>
      <c r="P338" s="217"/>
      <c r="Q338" s="217"/>
      <c r="R338" s="217"/>
      <c r="S338" s="217"/>
      <c r="T338" s="21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12" t="s">
        <v>148</v>
      </c>
      <c r="AU338" s="212" t="s">
        <v>157</v>
      </c>
      <c r="AV338" s="14" t="s">
        <v>88</v>
      </c>
      <c r="AW338" s="14" t="s">
        <v>32</v>
      </c>
      <c r="AX338" s="14" t="s">
        <v>78</v>
      </c>
      <c r="AY338" s="212" t="s">
        <v>136</v>
      </c>
    </row>
    <row r="339" spans="1:51" s="15" customFormat="1" ht="12">
      <c r="A339" s="15"/>
      <c r="B339" s="219"/>
      <c r="C339" s="15"/>
      <c r="D339" s="200" t="s">
        <v>148</v>
      </c>
      <c r="E339" s="220" t="s">
        <v>1</v>
      </c>
      <c r="F339" s="221" t="s">
        <v>151</v>
      </c>
      <c r="G339" s="15"/>
      <c r="H339" s="222">
        <v>1</v>
      </c>
      <c r="I339" s="223"/>
      <c r="J339" s="15"/>
      <c r="K339" s="15"/>
      <c r="L339" s="219"/>
      <c r="M339" s="224"/>
      <c r="N339" s="225"/>
      <c r="O339" s="225"/>
      <c r="P339" s="225"/>
      <c r="Q339" s="225"/>
      <c r="R339" s="225"/>
      <c r="S339" s="225"/>
      <c r="T339" s="226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20" t="s">
        <v>148</v>
      </c>
      <c r="AU339" s="220" t="s">
        <v>157</v>
      </c>
      <c r="AV339" s="15" t="s">
        <v>144</v>
      </c>
      <c r="AW339" s="15" t="s">
        <v>32</v>
      </c>
      <c r="AX339" s="15" t="s">
        <v>86</v>
      </c>
      <c r="AY339" s="220" t="s">
        <v>136</v>
      </c>
    </row>
    <row r="340" spans="1:65" s="2" customFormat="1" ht="21.75" customHeight="1">
      <c r="A340" s="37"/>
      <c r="B340" s="187"/>
      <c r="C340" s="188" t="s">
        <v>366</v>
      </c>
      <c r="D340" s="188" t="s">
        <v>139</v>
      </c>
      <c r="E340" s="189" t="s">
        <v>1074</v>
      </c>
      <c r="F340" s="190" t="s">
        <v>1075</v>
      </c>
      <c r="G340" s="191" t="s">
        <v>407</v>
      </c>
      <c r="H340" s="192">
        <v>9</v>
      </c>
      <c r="I340" s="193"/>
      <c r="J340" s="192">
        <f>ROUND(I340*H340,2)</f>
        <v>0</v>
      </c>
      <c r="K340" s="190" t="s">
        <v>1</v>
      </c>
      <c r="L340" s="38"/>
      <c r="M340" s="194" t="s">
        <v>1</v>
      </c>
      <c r="N340" s="195" t="s">
        <v>43</v>
      </c>
      <c r="O340" s="76"/>
      <c r="P340" s="196">
        <f>O340*H340</f>
        <v>0</v>
      </c>
      <c r="Q340" s="196">
        <v>0</v>
      </c>
      <c r="R340" s="196">
        <f>Q340*H340</f>
        <v>0</v>
      </c>
      <c r="S340" s="196">
        <v>0</v>
      </c>
      <c r="T340" s="197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98" t="s">
        <v>144</v>
      </c>
      <c r="AT340" s="198" t="s">
        <v>139</v>
      </c>
      <c r="AU340" s="198" t="s">
        <v>157</v>
      </c>
      <c r="AY340" s="18" t="s">
        <v>136</v>
      </c>
      <c r="BE340" s="199">
        <f>IF(N340="základní",J340,0)</f>
        <v>0</v>
      </c>
      <c r="BF340" s="199">
        <f>IF(N340="snížená",J340,0)</f>
        <v>0</v>
      </c>
      <c r="BG340" s="199">
        <f>IF(N340="zákl. přenesená",J340,0)</f>
        <v>0</v>
      </c>
      <c r="BH340" s="199">
        <f>IF(N340="sníž. přenesená",J340,0)</f>
        <v>0</v>
      </c>
      <c r="BI340" s="199">
        <f>IF(N340="nulová",J340,0)</f>
        <v>0</v>
      </c>
      <c r="BJ340" s="18" t="s">
        <v>86</v>
      </c>
      <c r="BK340" s="199">
        <f>ROUND(I340*H340,2)</f>
        <v>0</v>
      </c>
      <c r="BL340" s="18" t="s">
        <v>144</v>
      </c>
      <c r="BM340" s="198" t="s">
        <v>1076</v>
      </c>
    </row>
    <row r="341" spans="1:47" s="2" customFormat="1" ht="12">
      <c r="A341" s="37"/>
      <c r="B341" s="38"/>
      <c r="C341" s="37"/>
      <c r="D341" s="200" t="s">
        <v>146</v>
      </c>
      <c r="E341" s="37"/>
      <c r="F341" s="201" t="s">
        <v>1075</v>
      </c>
      <c r="G341" s="37"/>
      <c r="H341" s="37"/>
      <c r="I341" s="123"/>
      <c r="J341" s="37"/>
      <c r="K341" s="37"/>
      <c r="L341" s="38"/>
      <c r="M341" s="202"/>
      <c r="N341" s="203"/>
      <c r="O341" s="76"/>
      <c r="P341" s="76"/>
      <c r="Q341" s="76"/>
      <c r="R341" s="76"/>
      <c r="S341" s="76"/>
      <c r="T341" s="7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8" t="s">
        <v>146</v>
      </c>
      <c r="AU341" s="18" t="s">
        <v>157</v>
      </c>
    </row>
    <row r="342" spans="1:51" s="13" customFormat="1" ht="12">
      <c r="A342" s="13"/>
      <c r="B342" s="204"/>
      <c r="C342" s="13"/>
      <c r="D342" s="200" t="s">
        <v>148</v>
      </c>
      <c r="E342" s="205" t="s">
        <v>1</v>
      </c>
      <c r="F342" s="206" t="s">
        <v>1077</v>
      </c>
      <c r="G342" s="13"/>
      <c r="H342" s="205" t="s">
        <v>1</v>
      </c>
      <c r="I342" s="207"/>
      <c r="J342" s="13"/>
      <c r="K342" s="13"/>
      <c r="L342" s="204"/>
      <c r="M342" s="208"/>
      <c r="N342" s="209"/>
      <c r="O342" s="209"/>
      <c r="P342" s="209"/>
      <c r="Q342" s="209"/>
      <c r="R342" s="209"/>
      <c r="S342" s="209"/>
      <c r="T342" s="21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05" t="s">
        <v>148</v>
      </c>
      <c r="AU342" s="205" t="s">
        <v>157</v>
      </c>
      <c r="AV342" s="13" t="s">
        <v>86</v>
      </c>
      <c r="AW342" s="13" t="s">
        <v>32</v>
      </c>
      <c r="AX342" s="13" t="s">
        <v>78</v>
      </c>
      <c r="AY342" s="205" t="s">
        <v>136</v>
      </c>
    </row>
    <row r="343" spans="1:51" s="14" customFormat="1" ht="12">
      <c r="A343" s="14"/>
      <c r="B343" s="211"/>
      <c r="C343" s="14"/>
      <c r="D343" s="200" t="s">
        <v>148</v>
      </c>
      <c r="E343" s="212" t="s">
        <v>1</v>
      </c>
      <c r="F343" s="213" t="s">
        <v>202</v>
      </c>
      <c r="G343" s="14"/>
      <c r="H343" s="214">
        <v>9</v>
      </c>
      <c r="I343" s="215"/>
      <c r="J343" s="14"/>
      <c r="K343" s="14"/>
      <c r="L343" s="211"/>
      <c r="M343" s="216"/>
      <c r="N343" s="217"/>
      <c r="O343" s="217"/>
      <c r="P343" s="217"/>
      <c r="Q343" s="217"/>
      <c r="R343" s="217"/>
      <c r="S343" s="217"/>
      <c r="T343" s="21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12" t="s">
        <v>148</v>
      </c>
      <c r="AU343" s="212" t="s">
        <v>157</v>
      </c>
      <c r="AV343" s="14" t="s">
        <v>88</v>
      </c>
      <c r="AW343" s="14" t="s">
        <v>32</v>
      </c>
      <c r="AX343" s="14" t="s">
        <v>78</v>
      </c>
      <c r="AY343" s="212" t="s">
        <v>136</v>
      </c>
    </row>
    <row r="344" spans="1:51" s="15" customFormat="1" ht="12">
      <c r="A344" s="15"/>
      <c r="B344" s="219"/>
      <c r="C344" s="15"/>
      <c r="D344" s="200" t="s">
        <v>148</v>
      </c>
      <c r="E344" s="220" t="s">
        <v>1</v>
      </c>
      <c r="F344" s="221" t="s">
        <v>151</v>
      </c>
      <c r="G344" s="15"/>
      <c r="H344" s="222">
        <v>9</v>
      </c>
      <c r="I344" s="223"/>
      <c r="J344" s="15"/>
      <c r="K344" s="15"/>
      <c r="L344" s="219"/>
      <c r="M344" s="224"/>
      <c r="N344" s="225"/>
      <c r="O344" s="225"/>
      <c r="P344" s="225"/>
      <c r="Q344" s="225"/>
      <c r="R344" s="225"/>
      <c r="S344" s="225"/>
      <c r="T344" s="226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20" t="s">
        <v>148</v>
      </c>
      <c r="AU344" s="220" t="s">
        <v>157</v>
      </c>
      <c r="AV344" s="15" t="s">
        <v>144</v>
      </c>
      <c r="AW344" s="15" t="s">
        <v>32</v>
      </c>
      <c r="AX344" s="15" t="s">
        <v>86</v>
      </c>
      <c r="AY344" s="220" t="s">
        <v>136</v>
      </c>
    </row>
    <row r="345" spans="1:65" s="2" customFormat="1" ht="33" customHeight="1">
      <c r="A345" s="37"/>
      <c r="B345" s="187"/>
      <c r="C345" s="188" t="s">
        <v>342</v>
      </c>
      <c r="D345" s="188" t="s">
        <v>139</v>
      </c>
      <c r="E345" s="189" t="s">
        <v>1078</v>
      </c>
      <c r="F345" s="190" t="s">
        <v>1079</v>
      </c>
      <c r="G345" s="191" t="s">
        <v>407</v>
      </c>
      <c r="H345" s="192">
        <v>15</v>
      </c>
      <c r="I345" s="193"/>
      <c r="J345" s="192">
        <f>ROUND(I345*H345,2)</f>
        <v>0</v>
      </c>
      <c r="K345" s="190" t="s">
        <v>1</v>
      </c>
      <c r="L345" s="38"/>
      <c r="M345" s="194" t="s">
        <v>1</v>
      </c>
      <c r="N345" s="195" t="s">
        <v>43</v>
      </c>
      <c r="O345" s="76"/>
      <c r="P345" s="196">
        <f>O345*H345</f>
        <v>0</v>
      </c>
      <c r="Q345" s="196">
        <v>0</v>
      </c>
      <c r="R345" s="196">
        <f>Q345*H345</f>
        <v>0</v>
      </c>
      <c r="S345" s="196">
        <v>0</v>
      </c>
      <c r="T345" s="197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98" t="s">
        <v>144</v>
      </c>
      <c r="AT345" s="198" t="s">
        <v>139</v>
      </c>
      <c r="AU345" s="198" t="s">
        <v>157</v>
      </c>
      <c r="AY345" s="18" t="s">
        <v>136</v>
      </c>
      <c r="BE345" s="199">
        <f>IF(N345="základní",J345,0)</f>
        <v>0</v>
      </c>
      <c r="BF345" s="199">
        <f>IF(N345="snížená",J345,0)</f>
        <v>0</v>
      </c>
      <c r="BG345" s="199">
        <f>IF(N345="zákl. přenesená",J345,0)</f>
        <v>0</v>
      </c>
      <c r="BH345" s="199">
        <f>IF(N345="sníž. přenesená",J345,0)</f>
        <v>0</v>
      </c>
      <c r="BI345" s="199">
        <f>IF(N345="nulová",J345,0)</f>
        <v>0</v>
      </c>
      <c r="BJ345" s="18" t="s">
        <v>86</v>
      </c>
      <c r="BK345" s="199">
        <f>ROUND(I345*H345,2)</f>
        <v>0</v>
      </c>
      <c r="BL345" s="18" t="s">
        <v>144</v>
      </c>
      <c r="BM345" s="198" t="s">
        <v>1080</v>
      </c>
    </row>
    <row r="346" spans="1:47" s="2" customFormat="1" ht="12">
      <c r="A346" s="37"/>
      <c r="B346" s="38"/>
      <c r="C346" s="37"/>
      <c r="D346" s="200" t="s">
        <v>146</v>
      </c>
      <c r="E346" s="37"/>
      <c r="F346" s="201" t="s">
        <v>1079</v>
      </c>
      <c r="G346" s="37"/>
      <c r="H346" s="37"/>
      <c r="I346" s="123"/>
      <c r="J346" s="37"/>
      <c r="K346" s="37"/>
      <c r="L346" s="38"/>
      <c r="M346" s="202"/>
      <c r="N346" s="203"/>
      <c r="O346" s="76"/>
      <c r="P346" s="76"/>
      <c r="Q346" s="76"/>
      <c r="R346" s="76"/>
      <c r="S346" s="76"/>
      <c r="T346" s="7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8" t="s">
        <v>146</v>
      </c>
      <c r="AU346" s="18" t="s">
        <v>157</v>
      </c>
    </row>
    <row r="347" spans="1:51" s="13" customFormat="1" ht="12">
      <c r="A347" s="13"/>
      <c r="B347" s="204"/>
      <c r="C347" s="13"/>
      <c r="D347" s="200" t="s">
        <v>148</v>
      </c>
      <c r="E347" s="205" t="s">
        <v>1</v>
      </c>
      <c r="F347" s="206" t="s">
        <v>1081</v>
      </c>
      <c r="G347" s="13"/>
      <c r="H347" s="205" t="s">
        <v>1</v>
      </c>
      <c r="I347" s="207"/>
      <c r="J347" s="13"/>
      <c r="K347" s="13"/>
      <c r="L347" s="204"/>
      <c r="M347" s="208"/>
      <c r="N347" s="209"/>
      <c r="O347" s="209"/>
      <c r="P347" s="209"/>
      <c r="Q347" s="209"/>
      <c r="R347" s="209"/>
      <c r="S347" s="209"/>
      <c r="T347" s="21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05" t="s">
        <v>148</v>
      </c>
      <c r="AU347" s="205" t="s">
        <v>157</v>
      </c>
      <c r="AV347" s="13" t="s">
        <v>86</v>
      </c>
      <c r="AW347" s="13" t="s">
        <v>32</v>
      </c>
      <c r="AX347" s="13" t="s">
        <v>78</v>
      </c>
      <c r="AY347" s="205" t="s">
        <v>136</v>
      </c>
    </row>
    <row r="348" spans="1:51" s="14" customFormat="1" ht="12">
      <c r="A348" s="14"/>
      <c r="B348" s="211"/>
      <c r="C348" s="14"/>
      <c r="D348" s="200" t="s">
        <v>148</v>
      </c>
      <c r="E348" s="212" t="s">
        <v>1</v>
      </c>
      <c r="F348" s="213" t="s">
        <v>8</v>
      </c>
      <c r="G348" s="14"/>
      <c r="H348" s="214">
        <v>15</v>
      </c>
      <c r="I348" s="215"/>
      <c r="J348" s="14"/>
      <c r="K348" s="14"/>
      <c r="L348" s="211"/>
      <c r="M348" s="216"/>
      <c r="N348" s="217"/>
      <c r="O348" s="217"/>
      <c r="P348" s="217"/>
      <c r="Q348" s="217"/>
      <c r="R348" s="217"/>
      <c r="S348" s="217"/>
      <c r="T348" s="218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12" t="s">
        <v>148</v>
      </c>
      <c r="AU348" s="212" t="s">
        <v>157</v>
      </c>
      <c r="AV348" s="14" t="s">
        <v>88</v>
      </c>
      <c r="AW348" s="14" t="s">
        <v>32</v>
      </c>
      <c r="AX348" s="14" t="s">
        <v>78</v>
      </c>
      <c r="AY348" s="212" t="s">
        <v>136</v>
      </c>
    </row>
    <row r="349" spans="1:51" s="15" customFormat="1" ht="12">
      <c r="A349" s="15"/>
      <c r="B349" s="219"/>
      <c r="C349" s="15"/>
      <c r="D349" s="200" t="s">
        <v>148</v>
      </c>
      <c r="E349" s="220" t="s">
        <v>1</v>
      </c>
      <c r="F349" s="221" t="s">
        <v>151</v>
      </c>
      <c r="G349" s="15"/>
      <c r="H349" s="222">
        <v>15</v>
      </c>
      <c r="I349" s="223"/>
      <c r="J349" s="15"/>
      <c r="K349" s="15"/>
      <c r="L349" s="219"/>
      <c r="M349" s="224"/>
      <c r="N349" s="225"/>
      <c r="O349" s="225"/>
      <c r="P349" s="225"/>
      <c r="Q349" s="225"/>
      <c r="R349" s="225"/>
      <c r="S349" s="225"/>
      <c r="T349" s="226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20" t="s">
        <v>148</v>
      </c>
      <c r="AU349" s="220" t="s">
        <v>157</v>
      </c>
      <c r="AV349" s="15" t="s">
        <v>144</v>
      </c>
      <c r="AW349" s="15" t="s">
        <v>32</v>
      </c>
      <c r="AX349" s="15" t="s">
        <v>86</v>
      </c>
      <c r="AY349" s="220" t="s">
        <v>136</v>
      </c>
    </row>
    <row r="350" spans="1:65" s="2" customFormat="1" ht="21.75" customHeight="1">
      <c r="A350" s="37"/>
      <c r="B350" s="187"/>
      <c r="C350" s="188" t="s">
        <v>374</v>
      </c>
      <c r="D350" s="188" t="s">
        <v>139</v>
      </c>
      <c r="E350" s="189" t="s">
        <v>1082</v>
      </c>
      <c r="F350" s="190" t="s">
        <v>1083</v>
      </c>
      <c r="G350" s="191" t="s">
        <v>211</v>
      </c>
      <c r="H350" s="192">
        <v>2.77</v>
      </c>
      <c r="I350" s="193"/>
      <c r="J350" s="192">
        <f>ROUND(I350*H350,2)</f>
        <v>0</v>
      </c>
      <c r="K350" s="190" t="s">
        <v>143</v>
      </c>
      <c r="L350" s="38"/>
      <c r="M350" s="194" t="s">
        <v>1</v>
      </c>
      <c r="N350" s="195" t="s">
        <v>43</v>
      </c>
      <c r="O350" s="76"/>
      <c r="P350" s="196">
        <f>O350*H350</f>
        <v>0</v>
      </c>
      <c r="Q350" s="196">
        <v>0</v>
      </c>
      <c r="R350" s="196">
        <f>Q350*H350</f>
        <v>0</v>
      </c>
      <c r="S350" s="196">
        <v>0</v>
      </c>
      <c r="T350" s="197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98" t="s">
        <v>144</v>
      </c>
      <c r="AT350" s="198" t="s">
        <v>139</v>
      </c>
      <c r="AU350" s="198" t="s">
        <v>157</v>
      </c>
      <c r="AY350" s="18" t="s">
        <v>136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8" t="s">
        <v>86</v>
      </c>
      <c r="BK350" s="199">
        <f>ROUND(I350*H350,2)</f>
        <v>0</v>
      </c>
      <c r="BL350" s="18" t="s">
        <v>144</v>
      </c>
      <c r="BM350" s="198" t="s">
        <v>1084</v>
      </c>
    </row>
    <row r="351" spans="1:47" s="2" customFormat="1" ht="12">
      <c r="A351" s="37"/>
      <c r="B351" s="38"/>
      <c r="C351" s="37"/>
      <c r="D351" s="200" t="s">
        <v>146</v>
      </c>
      <c r="E351" s="37"/>
      <c r="F351" s="201" t="s">
        <v>1085</v>
      </c>
      <c r="G351" s="37"/>
      <c r="H351" s="37"/>
      <c r="I351" s="123"/>
      <c r="J351" s="37"/>
      <c r="K351" s="37"/>
      <c r="L351" s="38"/>
      <c r="M351" s="202"/>
      <c r="N351" s="203"/>
      <c r="O351" s="76"/>
      <c r="P351" s="76"/>
      <c r="Q351" s="76"/>
      <c r="R351" s="76"/>
      <c r="S351" s="76"/>
      <c r="T351" s="7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18" t="s">
        <v>146</v>
      </c>
      <c r="AU351" s="18" t="s">
        <v>157</v>
      </c>
    </row>
    <row r="352" spans="1:51" s="13" customFormat="1" ht="12">
      <c r="A352" s="13"/>
      <c r="B352" s="204"/>
      <c r="C352" s="13"/>
      <c r="D352" s="200" t="s">
        <v>148</v>
      </c>
      <c r="E352" s="205" t="s">
        <v>1</v>
      </c>
      <c r="F352" s="206" t="s">
        <v>1086</v>
      </c>
      <c r="G352" s="13"/>
      <c r="H352" s="205" t="s">
        <v>1</v>
      </c>
      <c r="I352" s="207"/>
      <c r="J352" s="13"/>
      <c r="K352" s="13"/>
      <c r="L352" s="204"/>
      <c r="M352" s="208"/>
      <c r="N352" s="209"/>
      <c r="O352" s="209"/>
      <c r="P352" s="209"/>
      <c r="Q352" s="209"/>
      <c r="R352" s="209"/>
      <c r="S352" s="209"/>
      <c r="T352" s="21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05" t="s">
        <v>148</v>
      </c>
      <c r="AU352" s="205" t="s">
        <v>157</v>
      </c>
      <c r="AV352" s="13" t="s">
        <v>86</v>
      </c>
      <c r="AW352" s="13" t="s">
        <v>32</v>
      </c>
      <c r="AX352" s="13" t="s">
        <v>78</v>
      </c>
      <c r="AY352" s="205" t="s">
        <v>136</v>
      </c>
    </row>
    <row r="353" spans="1:51" s="14" customFormat="1" ht="12">
      <c r="A353" s="14"/>
      <c r="B353" s="211"/>
      <c r="C353" s="14"/>
      <c r="D353" s="200" t="s">
        <v>148</v>
      </c>
      <c r="E353" s="212" t="s">
        <v>1</v>
      </c>
      <c r="F353" s="213" t="s">
        <v>1087</v>
      </c>
      <c r="G353" s="14"/>
      <c r="H353" s="214">
        <v>2.77</v>
      </c>
      <c r="I353" s="215"/>
      <c r="J353" s="14"/>
      <c r="K353" s="14"/>
      <c r="L353" s="211"/>
      <c r="M353" s="216"/>
      <c r="N353" s="217"/>
      <c r="O353" s="217"/>
      <c r="P353" s="217"/>
      <c r="Q353" s="217"/>
      <c r="R353" s="217"/>
      <c r="S353" s="217"/>
      <c r="T353" s="218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12" t="s">
        <v>148</v>
      </c>
      <c r="AU353" s="212" t="s">
        <v>157</v>
      </c>
      <c r="AV353" s="14" t="s">
        <v>88</v>
      </c>
      <c r="AW353" s="14" t="s">
        <v>32</v>
      </c>
      <c r="AX353" s="14" t="s">
        <v>78</v>
      </c>
      <c r="AY353" s="212" t="s">
        <v>136</v>
      </c>
    </row>
    <row r="354" spans="1:51" s="15" customFormat="1" ht="12">
      <c r="A354" s="15"/>
      <c r="B354" s="219"/>
      <c r="C354" s="15"/>
      <c r="D354" s="200" t="s">
        <v>148</v>
      </c>
      <c r="E354" s="220" t="s">
        <v>1</v>
      </c>
      <c r="F354" s="221" t="s">
        <v>151</v>
      </c>
      <c r="G354" s="15"/>
      <c r="H354" s="222">
        <v>2.77</v>
      </c>
      <c r="I354" s="223"/>
      <c r="J354" s="15"/>
      <c r="K354" s="15"/>
      <c r="L354" s="219"/>
      <c r="M354" s="224"/>
      <c r="N354" s="225"/>
      <c r="O354" s="225"/>
      <c r="P354" s="225"/>
      <c r="Q354" s="225"/>
      <c r="R354" s="225"/>
      <c r="S354" s="225"/>
      <c r="T354" s="226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20" t="s">
        <v>148</v>
      </c>
      <c r="AU354" s="220" t="s">
        <v>157</v>
      </c>
      <c r="AV354" s="15" t="s">
        <v>144</v>
      </c>
      <c r="AW354" s="15" t="s">
        <v>32</v>
      </c>
      <c r="AX354" s="15" t="s">
        <v>86</v>
      </c>
      <c r="AY354" s="220" t="s">
        <v>136</v>
      </c>
    </row>
    <row r="355" spans="1:65" s="2" customFormat="1" ht="21.75" customHeight="1">
      <c r="A355" s="37"/>
      <c r="B355" s="187"/>
      <c r="C355" s="188" t="s">
        <v>378</v>
      </c>
      <c r="D355" s="188" t="s">
        <v>139</v>
      </c>
      <c r="E355" s="189" t="s">
        <v>1088</v>
      </c>
      <c r="F355" s="190" t="s">
        <v>1089</v>
      </c>
      <c r="G355" s="191" t="s">
        <v>211</v>
      </c>
      <c r="H355" s="192">
        <v>11.06</v>
      </c>
      <c r="I355" s="193"/>
      <c r="J355" s="192">
        <f>ROUND(I355*H355,2)</f>
        <v>0</v>
      </c>
      <c r="K355" s="190" t="s">
        <v>143</v>
      </c>
      <c r="L355" s="38"/>
      <c r="M355" s="194" t="s">
        <v>1</v>
      </c>
      <c r="N355" s="195" t="s">
        <v>43</v>
      </c>
      <c r="O355" s="76"/>
      <c r="P355" s="196">
        <f>O355*H355</f>
        <v>0</v>
      </c>
      <c r="Q355" s="196">
        <v>0</v>
      </c>
      <c r="R355" s="196">
        <f>Q355*H355</f>
        <v>0</v>
      </c>
      <c r="S355" s="196">
        <v>0</v>
      </c>
      <c r="T355" s="197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98" t="s">
        <v>144</v>
      </c>
      <c r="AT355" s="198" t="s">
        <v>139</v>
      </c>
      <c r="AU355" s="198" t="s">
        <v>157</v>
      </c>
      <c r="AY355" s="18" t="s">
        <v>136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8" t="s">
        <v>86</v>
      </c>
      <c r="BK355" s="199">
        <f>ROUND(I355*H355,2)</f>
        <v>0</v>
      </c>
      <c r="BL355" s="18" t="s">
        <v>144</v>
      </c>
      <c r="BM355" s="198" t="s">
        <v>1090</v>
      </c>
    </row>
    <row r="356" spans="1:47" s="2" customFormat="1" ht="12">
      <c r="A356" s="37"/>
      <c r="B356" s="38"/>
      <c r="C356" s="37"/>
      <c r="D356" s="200" t="s">
        <v>146</v>
      </c>
      <c r="E356" s="37"/>
      <c r="F356" s="201" t="s">
        <v>1091</v>
      </c>
      <c r="G356" s="37"/>
      <c r="H356" s="37"/>
      <c r="I356" s="123"/>
      <c r="J356" s="37"/>
      <c r="K356" s="37"/>
      <c r="L356" s="38"/>
      <c r="M356" s="202"/>
      <c r="N356" s="203"/>
      <c r="O356" s="76"/>
      <c r="P356" s="76"/>
      <c r="Q356" s="76"/>
      <c r="R356" s="76"/>
      <c r="S356" s="76"/>
      <c r="T356" s="7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8" t="s">
        <v>146</v>
      </c>
      <c r="AU356" s="18" t="s">
        <v>157</v>
      </c>
    </row>
    <row r="357" spans="1:51" s="13" customFormat="1" ht="12">
      <c r="A357" s="13"/>
      <c r="B357" s="204"/>
      <c r="C357" s="13"/>
      <c r="D357" s="200" t="s">
        <v>148</v>
      </c>
      <c r="E357" s="205" t="s">
        <v>1</v>
      </c>
      <c r="F357" s="206" t="s">
        <v>1086</v>
      </c>
      <c r="G357" s="13"/>
      <c r="H357" s="205" t="s">
        <v>1</v>
      </c>
      <c r="I357" s="207"/>
      <c r="J357" s="13"/>
      <c r="K357" s="13"/>
      <c r="L357" s="204"/>
      <c r="M357" s="208"/>
      <c r="N357" s="209"/>
      <c r="O357" s="209"/>
      <c r="P357" s="209"/>
      <c r="Q357" s="209"/>
      <c r="R357" s="209"/>
      <c r="S357" s="209"/>
      <c r="T357" s="21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05" t="s">
        <v>148</v>
      </c>
      <c r="AU357" s="205" t="s">
        <v>157</v>
      </c>
      <c r="AV357" s="13" t="s">
        <v>86</v>
      </c>
      <c r="AW357" s="13" t="s">
        <v>32</v>
      </c>
      <c r="AX357" s="13" t="s">
        <v>78</v>
      </c>
      <c r="AY357" s="205" t="s">
        <v>136</v>
      </c>
    </row>
    <row r="358" spans="1:51" s="14" customFormat="1" ht="12">
      <c r="A358" s="14"/>
      <c r="B358" s="211"/>
      <c r="C358" s="14"/>
      <c r="D358" s="200" t="s">
        <v>148</v>
      </c>
      <c r="E358" s="212" t="s">
        <v>1</v>
      </c>
      <c r="F358" s="213" t="s">
        <v>1092</v>
      </c>
      <c r="G358" s="14"/>
      <c r="H358" s="214">
        <v>11.06</v>
      </c>
      <c r="I358" s="215"/>
      <c r="J358" s="14"/>
      <c r="K358" s="14"/>
      <c r="L358" s="211"/>
      <c r="M358" s="216"/>
      <c r="N358" s="217"/>
      <c r="O358" s="217"/>
      <c r="P358" s="217"/>
      <c r="Q358" s="217"/>
      <c r="R358" s="217"/>
      <c r="S358" s="217"/>
      <c r="T358" s="21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12" t="s">
        <v>148</v>
      </c>
      <c r="AU358" s="212" t="s">
        <v>157</v>
      </c>
      <c r="AV358" s="14" t="s">
        <v>88</v>
      </c>
      <c r="AW358" s="14" t="s">
        <v>32</v>
      </c>
      <c r="AX358" s="14" t="s">
        <v>78</v>
      </c>
      <c r="AY358" s="212" t="s">
        <v>136</v>
      </c>
    </row>
    <row r="359" spans="1:51" s="15" customFormat="1" ht="12">
      <c r="A359" s="15"/>
      <c r="B359" s="219"/>
      <c r="C359" s="15"/>
      <c r="D359" s="200" t="s">
        <v>148</v>
      </c>
      <c r="E359" s="220" t="s">
        <v>1</v>
      </c>
      <c r="F359" s="221" t="s">
        <v>151</v>
      </c>
      <c r="G359" s="15"/>
      <c r="H359" s="222">
        <v>11.06</v>
      </c>
      <c r="I359" s="223"/>
      <c r="J359" s="15"/>
      <c r="K359" s="15"/>
      <c r="L359" s="219"/>
      <c r="M359" s="224"/>
      <c r="N359" s="225"/>
      <c r="O359" s="225"/>
      <c r="P359" s="225"/>
      <c r="Q359" s="225"/>
      <c r="R359" s="225"/>
      <c r="S359" s="225"/>
      <c r="T359" s="226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20" t="s">
        <v>148</v>
      </c>
      <c r="AU359" s="220" t="s">
        <v>157</v>
      </c>
      <c r="AV359" s="15" t="s">
        <v>144</v>
      </c>
      <c r="AW359" s="15" t="s">
        <v>32</v>
      </c>
      <c r="AX359" s="15" t="s">
        <v>86</v>
      </c>
      <c r="AY359" s="220" t="s">
        <v>136</v>
      </c>
    </row>
    <row r="360" spans="1:65" s="2" customFormat="1" ht="21.75" customHeight="1">
      <c r="A360" s="37"/>
      <c r="B360" s="187"/>
      <c r="C360" s="188" t="s">
        <v>382</v>
      </c>
      <c r="D360" s="188" t="s">
        <v>139</v>
      </c>
      <c r="E360" s="189" t="s">
        <v>1093</v>
      </c>
      <c r="F360" s="190" t="s">
        <v>1094</v>
      </c>
      <c r="G360" s="191" t="s">
        <v>211</v>
      </c>
      <c r="H360" s="192">
        <v>15</v>
      </c>
      <c r="I360" s="193"/>
      <c r="J360" s="192">
        <f>ROUND(I360*H360,2)</f>
        <v>0</v>
      </c>
      <c r="K360" s="190" t="s">
        <v>143</v>
      </c>
      <c r="L360" s="38"/>
      <c r="M360" s="194" t="s">
        <v>1</v>
      </c>
      <c r="N360" s="195" t="s">
        <v>43</v>
      </c>
      <c r="O360" s="76"/>
      <c r="P360" s="196">
        <f>O360*H360</f>
        <v>0</v>
      </c>
      <c r="Q360" s="196">
        <v>0</v>
      </c>
      <c r="R360" s="196">
        <f>Q360*H360</f>
        <v>0</v>
      </c>
      <c r="S360" s="196">
        <v>0</v>
      </c>
      <c r="T360" s="197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98" t="s">
        <v>144</v>
      </c>
      <c r="AT360" s="198" t="s">
        <v>139</v>
      </c>
      <c r="AU360" s="198" t="s">
        <v>157</v>
      </c>
      <c r="AY360" s="18" t="s">
        <v>136</v>
      </c>
      <c r="BE360" s="199">
        <f>IF(N360="základní",J360,0)</f>
        <v>0</v>
      </c>
      <c r="BF360" s="199">
        <f>IF(N360="snížená",J360,0)</f>
        <v>0</v>
      </c>
      <c r="BG360" s="199">
        <f>IF(N360="zákl. přenesená",J360,0)</f>
        <v>0</v>
      </c>
      <c r="BH360" s="199">
        <f>IF(N360="sníž. přenesená",J360,0)</f>
        <v>0</v>
      </c>
      <c r="BI360" s="199">
        <f>IF(N360="nulová",J360,0)</f>
        <v>0</v>
      </c>
      <c r="BJ360" s="18" t="s">
        <v>86</v>
      </c>
      <c r="BK360" s="199">
        <f>ROUND(I360*H360,2)</f>
        <v>0</v>
      </c>
      <c r="BL360" s="18" t="s">
        <v>144</v>
      </c>
      <c r="BM360" s="198" t="s">
        <v>1095</v>
      </c>
    </row>
    <row r="361" spans="1:47" s="2" customFormat="1" ht="12">
      <c r="A361" s="37"/>
      <c r="B361" s="38"/>
      <c r="C361" s="37"/>
      <c r="D361" s="200" t="s">
        <v>146</v>
      </c>
      <c r="E361" s="37"/>
      <c r="F361" s="201" t="s">
        <v>1096</v>
      </c>
      <c r="G361" s="37"/>
      <c r="H361" s="37"/>
      <c r="I361" s="123"/>
      <c r="J361" s="37"/>
      <c r="K361" s="37"/>
      <c r="L361" s="38"/>
      <c r="M361" s="202"/>
      <c r="N361" s="203"/>
      <c r="O361" s="76"/>
      <c r="P361" s="76"/>
      <c r="Q361" s="76"/>
      <c r="R361" s="76"/>
      <c r="S361" s="76"/>
      <c r="T361" s="7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8" t="s">
        <v>146</v>
      </c>
      <c r="AU361" s="18" t="s">
        <v>157</v>
      </c>
    </row>
    <row r="362" spans="1:51" s="14" customFormat="1" ht="12">
      <c r="A362" s="14"/>
      <c r="B362" s="211"/>
      <c r="C362" s="14"/>
      <c r="D362" s="200" t="s">
        <v>148</v>
      </c>
      <c r="E362" s="212" t="s">
        <v>1</v>
      </c>
      <c r="F362" s="213" t="s">
        <v>8</v>
      </c>
      <c r="G362" s="14"/>
      <c r="H362" s="214">
        <v>15</v>
      </c>
      <c r="I362" s="215"/>
      <c r="J362" s="14"/>
      <c r="K362" s="14"/>
      <c r="L362" s="211"/>
      <c r="M362" s="216"/>
      <c r="N362" s="217"/>
      <c r="O362" s="217"/>
      <c r="P362" s="217"/>
      <c r="Q362" s="217"/>
      <c r="R362" s="217"/>
      <c r="S362" s="217"/>
      <c r="T362" s="21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12" t="s">
        <v>148</v>
      </c>
      <c r="AU362" s="212" t="s">
        <v>157</v>
      </c>
      <c r="AV362" s="14" t="s">
        <v>88</v>
      </c>
      <c r="AW362" s="14" t="s">
        <v>32</v>
      </c>
      <c r="AX362" s="14" t="s">
        <v>78</v>
      </c>
      <c r="AY362" s="212" t="s">
        <v>136</v>
      </c>
    </row>
    <row r="363" spans="1:51" s="15" customFormat="1" ht="12">
      <c r="A363" s="15"/>
      <c r="B363" s="219"/>
      <c r="C363" s="15"/>
      <c r="D363" s="200" t="s">
        <v>148</v>
      </c>
      <c r="E363" s="220" t="s">
        <v>1</v>
      </c>
      <c r="F363" s="221" t="s">
        <v>151</v>
      </c>
      <c r="G363" s="15"/>
      <c r="H363" s="222">
        <v>15</v>
      </c>
      <c r="I363" s="223"/>
      <c r="J363" s="15"/>
      <c r="K363" s="15"/>
      <c r="L363" s="219"/>
      <c r="M363" s="224"/>
      <c r="N363" s="225"/>
      <c r="O363" s="225"/>
      <c r="P363" s="225"/>
      <c r="Q363" s="225"/>
      <c r="R363" s="225"/>
      <c r="S363" s="225"/>
      <c r="T363" s="226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20" t="s">
        <v>148</v>
      </c>
      <c r="AU363" s="220" t="s">
        <v>157</v>
      </c>
      <c r="AV363" s="15" t="s">
        <v>144</v>
      </c>
      <c r="AW363" s="15" t="s">
        <v>32</v>
      </c>
      <c r="AX363" s="15" t="s">
        <v>86</v>
      </c>
      <c r="AY363" s="220" t="s">
        <v>136</v>
      </c>
    </row>
    <row r="364" spans="1:65" s="2" customFormat="1" ht="21.75" customHeight="1">
      <c r="A364" s="37"/>
      <c r="B364" s="187"/>
      <c r="C364" s="188" t="s">
        <v>386</v>
      </c>
      <c r="D364" s="188" t="s">
        <v>139</v>
      </c>
      <c r="E364" s="189" t="s">
        <v>1097</v>
      </c>
      <c r="F364" s="190" t="s">
        <v>1098</v>
      </c>
      <c r="G364" s="191" t="s">
        <v>211</v>
      </c>
      <c r="H364" s="192">
        <v>60</v>
      </c>
      <c r="I364" s="193"/>
      <c r="J364" s="192">
        <f>ROUND(I364*H364,2)</f>
        <v>0</v>
      </c>
      <c r="K364" s="190" t="s">
        <v>143</v>
      </c>
      <c r="L364" s="38"/>
      <c r="M364" s="194" t="s">
        <v>1</v>
      </c>
      <c r="N364" s="195" t="s">
        <v>43</v>
      </c>
      <c r="O364" s="76"/>
      <c r="P364" s="196">
        <f>O364*H364</f>
        <v>0</v>
      </c>
      <c r="Q364" s="196">
        <v>0</v>
      </c>
      <c r="R364" s="196">
        <f>Q364*H364</f>
        <v>0</v>
      </c>
      <c r="S364" s="196">
        <v>0</v>
      </c>
      <c r="T364" s="197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98" t="s">
        <v>144</v>
      </c>
      <c r="AT364" s="198" t="s">
        <v>139</v>
      </c>
      <c r="AU364" s="198" t="s">
        <v>157</v>
      </c>
      <c r="AY364" s="18" t="s">
        <v>136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8" t="s">
        <v>86</v>
      </c>
      <c r="BK364" s="199">
        <f>ROUND(I364*H364,2)</f>
        <v>0</v>
      </c>
      <c r="BL364" s="18" t="s">
        <v>144</v>
      </c>
      <c r="BM364" s="198" t="s">
        <v>1099</v>
      </c>
    </row>
    <row r="365" spans="1:47" s="2" customFormat="1" ht="12">
      <c r="A365" s="37"/>
      <c r="B365" s="38"/>
      <c r="C365" s="37"/>
      <c r="D365" s="200" t="s">
        <v>146</v>
      </c>
      <c r="E365" s="37"/>
      <c r="F365" s="201" t="s">
        <v>1100</v>
      </c>
      <c r="G365" s="37"/>
      <c r="H365" s="37"/>
      <c r="I365" s="123"/>
      <c r="J365" s="37"/>
      <c r="K365" s="37"/>
      <c r="L365" s="38"/>
      <c r="M365" s="202"/>
      <c r="N365" s="203"/>
      <c r="O365" s="76"/>
      <c r="P365" s="76"/>
      <c r="Q365" s="76"/>
      <c r="R365" s="76"/>
      <c r="S365" s="76"/>
      <c r="T365" s="7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8" t="s">
        <v>146</v>
      </c>
      <c r="AU365" s="18" t="s">
        <v>157</v>
      </c>
    </row>
    <row r="366" spans="1:51" s="14" customFormat="1" ht="12">
      <c r="A366" s="14"/>
      <c r="B366" s="211"/>
      <c r="C366" s="14"/>
      <c r="D366" s="200" t="s">
        <v>148</v>
      </c>
      <c r="E366" s="212" t="s">
        <v>1</v>
      </c>
      <c r="F366" s="213" t="s">
        <v>1101</v>
      </c>
      <c r="G366" s="14"/>
      <c r="H366" s="214">
        <v>60</v>
      </c>
      <c r="I366" s="215"/>
      <c r="J366" s="14"/>
      <c r="K366" s="14"/>
      <c r="L366" s="211"/>
      <c r="M366" s="216"/>
      <c r="N366" s="217"/>
      <c r="O366" s="217"/>
      <c r="P366" s="217"/>
      <c r="Q366" s="217"/>
      <c r="R366" s="217"/>
      <c r="S366" s="217"/>
      <c r="T366" s="218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12" t="s">
        <v>148</v>
      </c>
      <c r="AU366" s="212" t="s">
        <v>157</v>
      </c>
      <c r="AV366" s="14" t="s">
        <v>88</v>
      </c>
      <c r="AW366" s="14" t="s">
        <v>32</v>
      </c>
      <c r="AX366" s="14" t="s">
        <v>78</v>
      </c>
      <c r="AY366" s="212" t="s">
        <v>136</v>
      </c>
    </row>
    <row r="367" spans="1:51" s="15" customFormat="1" ht="12">
      <c r="A367" s="15"/>
      <c r="B367" s="219"/>
      <c r="C367" s="15"/>
      <c r="D367" s="200" t="s">
        <v>148</v>
      </c>
      <c r="E367" s="220" t="s">
        <v>1</v>
      </c>
      <c r="F367" s="221" t="s">
        <v>151</v>
      </c>
      <c r="G367" s="15"/>
      <c r="H367" s="222">
        <v>60</v>
      </c>
      <c r="I367" s="223"/>
      <c r="J367" s="15"/>
      <c r="K367" s="15"/>
      <c r="L367" s="219"/>
      <c r="M367" s="236"/>
      <c r="N367" s="237"/>
      <c r="O367" s="237"/>
      <c r="P367" s="237"/>
      <c r="Q367" s="237"/>
      <c r="R367" s="237"/>
      <c r="S367" s="237"/>
      <c r="T367" s="238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20" t="s">
        <v>148</v>
      </c>
      <c r="AU367" s="220" t="s">
        <v>157</v>
      </c>
      <c r="AV367" s="15" t="s">
        <v>144</v>
      </c>
      <c r="AW367" s="15" t="s">
        <v>32</v>
      </c>
      <c r="AX367" s="15" t="s">
        <v>86</v>
      </c>
      <c r="AY367" s="220" t="s">
        <v>136</v>
      </c>
    </row>
    <row r="368" spans="1:31" s="2" customFormat="1" ht="6.95" customHeight="1">
      <c r="A368" s="37"/>
      <c r="B368" s="59"/>
      <c r="C368" s="60"/>
      <c r="D368" s="60"/>
      <c r="E368" s="60"/>
      <c r="F368" s="60"/>
      <c r="G368" s="60"/>
      <c r="H368" s="60"/>
      <c r="I368" s="147"/>
      <c r="J368" s="60"/>
      <c r="K368" s="60"/>
      <c r="L368" s="38"/>
      <c r="M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</row>
  </sheetData>
  <autoFilter ref="C120:K36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104</v>
      </c>
      <c r="I4" s="119"/>
      <c r="L4" s="21"/>
      <c r="M4" s="121" t="s">
        <v>10</v>
      </c>
      <c r="AT4" s="18" t="s">
        <v>3</v>
      </c>
    </row>
    <row r="5" spans="2:12" s="1" customFormat="1" ht="6.95" customHeight="1">
      <c r="B5" s="21"/>
      <c r="I5" s="119"/>
      <c r="L5" s="21"/>
    </row>
    <row r="6" spans="2:12" s="1" customFormat="1" ht="12" customHeight="1">
      <c r="B6" s="21"/>
      <c r="D6" s="31" t="s">
        <v>15</v>
      </c>
      <c r="I6" s="119"/>
      <c r="L6" s="21"/>
    </row>
    <row r="7" spans="2:12" s="1" customFormat="1" ht="16.5" customHeight="1">
      <c r="B7" s="21"/>
      <c r="E7" s="122" t="str">
        <f>'Rekapitulace stavby'!K6</f>
        <v>III/19347 a III/19348 Kvíčovice (2.etapa)</v>
      </c>
      <c r="F7" s="31"/>
      <c r="G7" s="31"/>
      <c r="H7" s="31"/>
      <c r="I7" s="119"/>
      <c r="L7" s="21"/>
    </row>
    <row r="8" spans="1:31" s="2" customFormat="1" ht="12" customHeight="1">
      <c r="A8" s="37"/>
      <c r="B8" s="38"/>
      <c r="C8" s="37"/>
      <c r="D8" s="31" t="s">
        <v>105</v>
      </c>
      <c r="E8" s="37"/>
      <c r="F8" s="37"/>
      <c r="G8" s="37"/>
      <c r="H8" s="37"/>
      <c r="I8" s="123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1102</v>
      </c>
      <c r="F9" s="37"/>
      <c r="G9" s="37"/>
      <c r="H9" s="37"/>
      <c r="I9" s="123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123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124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19</v>
      </c>
      <c r="E12" s="37"/>
      <c r="F12" s="26" t="s">
        <v>25</v>
      </c>
      <c r="G12" s="37"/>
      <c r="H12" s="37"/>
      <c r="I12" s="124" t="s">
        <v>21</v>
      </c>
      <c r="J12" s="68" t="str">
        <f>'Rekapitulace stavby'!AN8</f>
        <v>23. 2. 2020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3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124" t="s">
        <v>24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4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23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4" t="s">
        <v>24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4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23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4" t="s">
        <v>24</v>
      </c>
      <c r="J20" s="26" t="s">
        <v>30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124" t="s">
        <v>26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23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124" t="s">
        <v>24</v>
      </c>
      <c r="J23" s="26" t="s">
        <v>34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124" t="s">
        <v>26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23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123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5"/>
      <c r="B27" s="126"/>
      <c r="C27" s="125"/>
      <c r="D27" s="125"/>
      <c r="E27" s="35" t="s">
        <v>1</v>
      </c>
      <c r="F27" s="35"/>
      <c r="G27" s="35"/>
      <c r="H27" s="35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23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2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30" t="s">
        <v>38</v>
      </c>
      <c r="E30" s="37"/>
      <c r="F30" s="37"/>
      <c r="G30" s="37"/>
      <c r="H30" s="37"/>
      <c r="I30" s="123"/>
      <c r="J30" s="95">
        <f>ROUND(J120,2)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2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40</v>
      </c>
      <c r="G32" s="37"/>
      <c r="H32" s="37"/>
      <c r="I32" s="131" t="s">
        <v>39</v>
      </c>
      <c r="J32" s="42" t="s">
        <v>41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32" t="s">
        <v>42</v>
      </c>
      <c r="E33" s="31" t="s">
        <v>43</v>
      </c>
      <c r="F33" s="133">
        <f>ROUND((SUM(BE120:BE246)),2)</f>
        <v>0</v>
      </c>
      <c r="G33" s="37"/>
      <c r="H33" s="37"/>
      <c r="I33" s="134">
        <v>0.21</v>
      </c>
      <c r="J33" s="133">
        <f>ROUND(((SUM(BE120:BE246))*I33),2)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44</v>
      </c>
      <c r="F34" s="133">
        <f>ROUND((SUM(BF120:BF246)),2)</f>
        <v>0</v>
      </c>
      <c r="G34" s="37"/>
      <c r="H34" s="37"/>
      <c r="I34" s="134">
        <v>0.15</v>
      </c>
      <c r="J34" s="133">
        <f>ROUND(((SUM(BF120:BF246))*I34),2)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45</v>
      </c>
      <c r="F35" s="133">
        <f>ROUND((SUM(BG120:BG246)),2)</f>
        <v>0</v>
      </c>
      <c r="G35" s="37"/>
      <c r="H35" s="37"/>
      <c r="I35" s="134">
        <v>0.21</v>
      </c>
      <c r="J35" s="133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46</v>
      </c>
      <c r="F36" s="133">
        <f>ROUND((SUM(BH120:BH246)),2)</f>
        <v>0</v>
      </c>
      <c r="G36" s="37"/>
      <c r="H36" s="37"/>
      <c r="I36" s="134">
        <v>0.15</v>
      </c>
      <c r="J36" s="133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47</v>
      </c>
      <c r="F37" s="133">
        <f>ROUND((SUM(BI120:BI246)),2)</f>
        <v>0</v>
      </c>
      <c r="G37" s="37"/>
      <c r="H37" s="37"/>
      <c r="I37" s="134">
        <v>0</v>
      </c>
      <c r="J37" s="133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23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5"/>
      <c r="D39" s="136" t="s">
        <v>48</v>
      </c>
      <c r="E39" s="80"/>
      <c r="F39" s="80"/>
      <c r="G39" s="137" t="s">
        <v>49</v>
      </c>
      <c r="H39" s="138" t="s">
        <v>50</v>
      </c>
      <c r="I39" s="139"/>
      <c r="J39" s="140">
        <f>SUM(J30:J37)</f>
        <v>0</v>
      </c>
      <c r="K39" s="141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3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9"/>
      <c r="L41" s="21"/>
    </row>
    <row r="42" spans="2:12" s="1" customFormat="1" ht="14.4" customHeight="1">
      <c r="B42" s="21"/>
      <c r="I42" s="119"/>
      <c r="L42" s="21"/>
    </row>
    <row r="43" spans="2:12" s="1" customFormat="1" ht="14.4" customHeight="1">
      <c r="B43" s="21"/>
      <c r="I43" s="119"/>
      <c r="L43" s="21"/>
    </row>
    <row r="44" spans="2:12" s="1" customFormat="1" ht="14.4" customHeight="1">
      <c r="B44" s="21"/>
      <c r="I44" s="119"/>
      <c r="L44" s="21"/>
    </row>
    <row r="45" spans="2:12" s="1" customFormat="1" ht="14.4" customHeight="1">
      <c r="B45" s="21"/>
      <c r="I45" s="119"/>
      <c r="L45" s="21"/>
    </row>
    <row r="46" spans="2:12" s="1" customFormat="1" ht="14.4" customHeight="1">
      <c r="B46" s="21"/>
      <c r="I46" s="119"/>
      <c r="L46" s="21"/>
    </row>
    <row r="47" spans="2:12" s="1" customFormat="1" ht="14.4" customHeight="1">
      <c r="B47" s="21"/>
      <c r="I47" s="119"/>
      <c r="L47" s="21"/>
    </row>
    <row r="48" spans="2:12" s="1" customFormat="1" ht="14.4" customHeight="1">
      <c r="B48" s="21"/>
      <c r="I48" s="119"/>
      <c r="L48" s="21"/>
    </row>
    <row r="49" spans="2:12" s="1" customFormat="1" ht="14.4" customHeight="1">
      <c r="B49" s="21"/>
      <c r="I49" s="119"/>
      <c r="L49" s="21"/>
    </row>
    <row r="50" spans="2:12" s="2" customFormat="1" ht="14.4" customHeight="1">
      <c r="B50" s="54"/>
      <c r="D50" s="55" t="s">
        <v>51</v>
      </c>
      <c r="E50" s="56"/>
      <c r="F50" s="56"/>
      <c r="G50" s="55" t="s">
        <v>52</v>
      </c>
      <c r="H50" s="56"/>
      <c r="I50" s="142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53</v>
      </c>
      <c r="E61" s="40"/>
      <c r="F61" s="143" t="s">
        <v>54</v>
      </c>
      <c r="G61" s="57" t="s">
        <v>53</v>
      </c>
      <c r="H61" s="40"/>
      <c r="I61" s="144"/>
      <c r="J61" s="145" t="s">
        <v>54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55</v>
      </c>
      <c r="E65" s="58"/>
      <c r="F65" s="58"/>
      <c r="G65" s="55" t="s">
        <v>56</v>
      </c>
      <c r="H65" s="58"/>
      <c r="I65" s="146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53</v>
      </c>
      <c r="E76" s="40"/>
      <c r="F76" s="143" t="s">
        <v>54</v>
      </c>
      <c r="G76" s="57" t="s">
        <v>53</v>
      </c>
      <c r="H76" s="40"/>
      <c r="I76" s="144"/>
      <c r="J76" s="145" t="s">
        <v>54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48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107</v>
      </c>
      <c r="D82" s="37"/>
      <c r="E82" s="37"/>
      <c r="F82" s="37"/>
      <c r="G82" s="37"/>
      <c r="H82" s="37"/>
      <c r="I82" s="123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3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123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2" t="str">
        <f>E7</f>
        <v>III/19347 a III/19348 Kvíčovice (2.etapa)</v>
      </c>
      <c r="F85" s="31"/>
      <c r="G85" s="31"/>
      <c r="H85" s="31"/>
      <c r="I85" s="123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105</v>
      </c>
      <c r="D86" s="37"/>
      <c r="E86" s="37"/>
      <c r="F86" s="37"/>
      <c r="G86" s="37"/>
      <c r="H86" s="37"/>
      <c r="I86" s="123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SO 420 - CAMELNET - Uložení chrániček</v>
      </c>
      <c r="F87" s="37"/>
      <c r="G87" s="37"/>
      <c r="H87" s="37"/>
      <c r="I87" s="123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23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19</v>
      </c>
      <c r="D89" s="37"/>
      <c r="E89" s="37"/>
      <c r="F89" s="26" t="str">
        <f>F12</f>
        <v xml:space="preserve"> </v>
      </c>
      <c r="G89" s="37"/>
      <c r="H89" s="37"/>
      <c r="I89" s="124" t="s">
        <v>21</v>
      </c>
      <c r="J89" s="68" t="str">
        <f>IF(J12="","",J12)</f>
        <v>23. 2. 2020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23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 xml:space="preserve"> </v>
      </c>
      <c r="G91" s="37"/>
      <c r="H91" s="37"/>
      <c r="I91" s="124" t="s">
        <v>29</v>
      </c>
      <c r="J91" s="35" t="str">
        <f>E21</f>
        <v>U-PROJEKT DOS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4" t="s">
        <v>33</v>
      </c>
      <c r="J92" s="35" t="str">
        <f>E24</f>
        <v>SPRINCL s.r.o.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23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49" t="s">
        <v>108</v>
      </c>
      <c r="D94" s="135"/>
      <c r="E94" s="135"/>
      <c r="F94" s="135"/>
      <c r="G94" s="135"/>
      <c r="H94" s="135"/>
      <c r="I94" s="150"/>
      <c r="J94" s="151" t="s">
        <v>109</v>
      </c>
      <c r="K94" s="135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23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52" t="s">
        <v>110</v>
      </c>
      <c r="D96" s="37"/>
      <c r="E96" s="37"/>
      <c r="F96" s="37"/>
      <c r="G96" s="37"/>
      <c r="H96" s="37"/>
      <c r="I96" s="123"/>
      <c r="J96" s="95">
        <f>J120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111</v>
      </c>
    </row>
    <row r="97" spans="1:31" s="9" customFormat="1" ht="24.95" customHeight="1">
      <c r="A97" s="9"/>
      <c r="B97" s="153"/>
      <c r="C97" s="9"/>
      <c r="D97" s="154" t="s">
        <v>1103</v>
      </c>
      <c r="E97" s="155"/>
      <c r="F97" s="155"/>
      <c r="G97" s="155"/>
      <c r="H97" s="155"/>
      <c r="I97" s="156"/>
      <c r="J97" s="157">
        <f>J121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8"/>
      <c r="C98" s="10"/>
      <c r="D98" s="159" t="s">
        <v>1104</v>
      </c>
      <c r="E98" s="160"/>
      <c r="F98" s="160"/>
      <c r="G98" s="160"/>
      <c r="H98" s="160"/>
      <c r="I98" s="161"/>
      <c r="J98" s="162">
        <f>J122</f>
        <v>0</v>
      </c>
      <c r="K98" s="10"/>
      <c r="L98" s="15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53"/>
      <c r="C99" s="9"/>
      <c r="D99" s="154" t="s">
        <v>1105</v>
      </c>
      <c r="E99" s="155"/>
      <c r="F99" s="155"/>
      <c r="G99" s="155"/>
      <c r="H99" s="155"/>
      <c r="I99" s="156"/>
      <c r="J99" s="157">
        <f>J241</f>
        <v>0</v>
      </c>
      <c r="K99" s="9"/>
      <c r="L99" s="15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58"/>
      <c r="C100" s="10"/>
      <c r="D100" s="159" t="s">
        <v>1106</v>
      </c>
      <c r="E100" s="160"/>
      <c r="F100" s="160"/>
      <c r="G100" s="160"/>
      <c r="H100" s="160"/>
      <c r="I100" s="161"/>
      <c r="J100" s="162">
        <f>J242</f>
        <v>0</v>
      </c>
      <c r="K100" s="10"/>
      <c r="L100" s="15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7"/>
      <c r="D101" s="37"/>
      <c r="E101" s="37"/>
      <c r="F101" s="37"/>
      <c r="G101" s="37"/>
      <c r="H101" s="37"/>
      <c r="I101" s="123"/>
      <c r="J101" s="37"/>
      <c r="K101" s="37"/>
      <c r="L101" s="54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59"/>
      <c r="C102" s="60"/>
      <c r="D102" s="60"/>
      <c r="E102" s="60"/>
      <c r="F102" s="60"/>
      <c r="G102" s="60"/>
      <c r="H102" s="60"/>
      <c r="I102" s="147"/>
      <c r="J102" s="60"/>
      <c r="K102" s="60"/>
      <c r="L102" s="54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1"/>
      <c r="C106" s="62"/>
      <c r="D106" s="62"/>
      <c r="E106" s="62"/>
      <c r="F106" s="62"/>
      <c r="G106" s="62"/>
      <c r="H106" s="62"/>
      <c r="I106" s="148"/>
      <c r="J106" s="62"/>
      <c r="K106" s="62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121</v>
      </c>
      <c r="D107" s="37"/>
      <c r="E107" s="37"/>
      <c r="F107" s="37"/>
      <c r="G107" s="37"/>
      <c r="H107" s="37"/>
      <c r="I107" s="123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7"/>
      <c r="D108" s="37"/>
      <c r="E108" s="37"/>
      <c r="F108" s="37"/>
      <c r="G108" s="37"/>
      <c r="H108" s="37"/>
      <c r="I108" s="123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15</v>
      </c>
      <c r="D109" s="37"/>
      <c r="E109" s="37"/>
      <c r="F109" s="37"/>
      <c r="G109" s="37"/>
      <c r="H109" s="37"/>
      <c r="I109" s="123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7"/>
      <c r="D110" s="37"/>
      <c r="E110" s="122" t="str">
        <f>E7</f>
        <v>III/19347 a III/19348 Kvíčovice (2.etapa)</v>
      </c>
      <c r="F110" s="31"/>
      <c r="G110" s="31"/>
      <c r="H110" s="31"/>
      <c r="I110" s="123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105</v>
      </c>
      <c r="D111" s="37"/>
      <c r="E111" s="37"/>
      <c r="F111" s="37"/>
      <c r="G111" s="37"/>
      <c r="H111" s="37"/>
      <c r="I111" s="123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7"/>
      <c r="D112" s="37"/>
      <c r="E112" s="66" t="str">
        <f>E9</f>
        <v>SO 420 - CAMELNET - Uložení chrániček</v>
      </c>
      <c r="F112" s="37"/>
      <c r="G112" s="37"/>
      <c r="H112" s="37"/>
      <c r="I112" s="123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123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19</v>
      </c>
      <c r="D114" s="37"/>
      <c r="E114" s="37"/>
      <c r="F114" s="26" t="str">
        <f>F12</f>
        <v xml:space="preserve"> </v>
      </c>
      <c r="G114" s="37"/>
      <c r="H114" s="37"/>
      <c r="I114" s="124" t="s">
        <v>21</v>
      </c>
      <c r="J114" s="68" t="str">
        <f>IF(J12="","",J12)</f>
        <v>23. 2. 2020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7"/>
      <c r="D115" s="37"/>
      <c r="E115" s="37"/>
      <c r="F115" s="37"/>
      <c r="G115" s="37"/>
      <c r="H115" s="37"/>
      <c r="I115" s="123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5.65" customHeight="1">
      <c r="A116" s="37"/>
      <c r="B116" s="38"/>
      <c r="C116" s="31" t="s">
        <v>23</v>
      </c>
      <c r="D116" s="37"/>
      <c r="E116" s="37"/>
      <c r="F116" s="26" t="str">
        <f>E15</f>
        <v xml:space="preserve"> </v>
      </c>
      <c r="G116" s="37"/>
      <c r="H116" s="37"/>
      <c r="I116" s="124" t="s">
        <v>29</v>
      </c>
      <c r="J116" s="35" t="str">
        <f>E21</f>
        <v>U-PROJEKT DOS s.r.o.</v>
      </c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27</v>
      </c>
      <c r="D117" s="37"/>
      <c r="E117" s="37"/>
      <c r="F117" s="26" t="str">
        <f>IF(E18="","",E18)</f>
        <v>Vyplň údaj</v>
      </c>
      <c r="G117" s="37"/>
      <c r="H117" s="37"/>
      <c r="I117" s="124" t="s">
        <v>33</v>
      </c>
      <c r="J117" s="35" t="str">
        <f>E24</f>
        <v>SPRINCL s.r.o.</v>
      </c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7"/>
      <c r="D118" s="37"/>
      <c r="E118" s="37"/>
      <c r="F118" s="37"/>
      <c r="G118" s="37"/>
      <c r="H118" s="37"/>
      <c r="I118" s="123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63"/>
      <c r="B119" s="164"/>
      <c r="C119" s="165" t="s">
        <v>122</v>
      </c>
      <c r="D119" s="166" t="s">
        <v>63</v>
      </c>
      <c r="E119" s="166" t="s">
        <v>59</v>
      </c>
      <c r="F119" s="166" t="s">
        <v>60</v>
      </c>
      <c r="G119" s="166" t="s">
        <v>123</v>
      </c>
      <c r="H119" s="166" t="s">
        <v>124</v>
      </c>
      <c r="I119" s="167" t="s">
        <v>125</v>
      </c>
      <c r="J119" s="166" t="s">
        <v>109</v>
      </c>
      <c r="K119" s="168" t="s">
        <v>126</v>
      </c>
      <c r="L119" s="169"/>
      <c r="M119" s="85" t="s">
        <v>1</v>
      </c>
      <c r="N119" s="86" t="s">
        <v>42</v>
      </c>
      <c r="O119" s="86" t="s">
        <v>127</v>
      </c>
      <c r="P119" s="86" t="s">
        <v>128</v>
      </c>
      <c r="Q119" s="86" t="s">
        <v>129</v>
      </c>
      <c r="R119" s="86" t="s">
        <v>130</v>
      </c>
      <c r="S119" s="86" t="s">
        <v>131</v>
      </c>
      <c r="T119" s="87" t="s">
        <v>132</v>
      </c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</row>
    <row r="120" spans="1:63" s="2" customFormat="1" ht="22.8" customHeight="1">
      <c r="A120" s="37"/>
      <c r="B120" s="38"/>
      <c r="C120" s="92" t="s">
        <v>133</v>
      </c>
      <c r="D120" s="37"/>
      <c r="E120" s="37"/>
      <c r="F120" s="37"/>
      <c r="G120" s="37"/>
      <c r="H120" s="37"/>
      <c r="I120" s="123"/>
      <c r="J120" s="170">
        <f>BK120</f>
        <v>0</v>
      </c>
      <c r="K120" s="37"/>
      <c r="L120" s="38"/>
      <c r="M120" s="88"/>
      <c r="N120" s="72"/>
      <c r="O120" s="89"/>
      <c r="P120" s="171">
        <f>P121+P241</f>
        <v>0</v>
      </c>
      <c r="Q120" s="89"/>
      <c r="R120" s="171">
        <f>R121+R241</f>
        <v>77.55631000000001</v>
      </c>
      <c r="S120" s="89"/>
      <c r="T120" s="172">
        <f>T121+T241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77</v>
      </c>
      <c r="AU120" s="18" t="s">
        <v>111</v>
      </c>
      <c r="BK120" s="173">
        <f>BK121+BK241</f>
        <v>0</v>
      </c>
    </row>
    <row r="121" spans="1:63" s="12" customFormat="1" ht="25.9" customHeight="1">
      <c r="A121" s="12"/>
      <c r="B121" s="174"/>
      <c r="C121" s="12"/>
      <c r="D121" s="175" t="s">
        <v>77</v>
      </c>
      <c r="E121" s="176" t="s">
        <v>259</v>
      </c>
      <c r="F121" s="176" t="s">
        <v>1107</v>
      </c>
      <c r="G121" s="12"/>
      <c r="H121" s="12"/>
      <c r="I121" s="177"/>
      <c r="J121" s="178">
        <f>BK121</f>
        <v>0</v>
      </c>
      <c r="K121" s="12"/>
      <c r="L121" s="174"/>
      <c r="M121" s="179"/>
      <c r="N121" s="180"/>
      <c r="O121" s="180"/>
      <c r="P121" s="181">
        <f>P122</f>
        <v>0</v>
      </c>
      <c r="Q121" s="180"/>
      <c r="R121" s="181">
        <f>R122</f>
        <v>77.55631000000001</v>
      </c>
      <c r="S121" s="180"/>
      <c r="T121" s="182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75" t="s">
        <v>157</v>
      </c>
      <c r="AT121" s="183" t="s">
        <v>77</v>
      </c>
      <c r="AU121" s="183" t="s">
        <v>78</v>
      </c>
      <c r="AY121" s="175" t="s">
        <v>136</v>
      </c>
      <c r="BK121" s="184">
        <f>BK122</f>
        <v>0</v>
      </c>
    </row>
    <row r="122" spans="1:63" s="12" customFormat="1" ht="22.8" customHeight="1">
      <c r="A122" s="12"/>
      <c r="B122" s="174"/>
      <c r="C122" s="12"/>
      <c r="D122" s="175" t="s">
        <v>77</v>
      </c>
      <c r="E122" s="185" t="s">
        <v>1108</v>
      </c>
      <c r="F122" s="185" t="s">
        <v>1109</v>
      </c>
      <c r="G122" s="12"/>
      <c r="H122" s="12"/>
      <c r="I122" s="177"/>
      <c r="J122" s="186">
        <f>BK122</f>
        <v>0</v>
      </c>
      <c r="K122" s="12"/>
      <c r="L122" s="174"/>
      <c r="M122" s="179"/>
      <c r="N122" s="180"/>
      <c r="O122" s="180"/>
      <c r="P122" s="181">
        <f>SUM(P123:P240)</f>
        <v>0</v>
      </c>
      <c r="Q122" s="180"/>
      <c r="R122" s="181">
        <f>SUM(R123:R240)</f>
        <v>77.55631000000001</v>
      </c>
      <c r="S122" s="180"/>
      <c r="T122" s="182">
        <f>SUM(T123:T240)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75" t="s">
        <v>157</v>
      </c>
      <c r="AT122" s="183" t="s">
        <v>77</v>
      </c>
      <c r="AU122" s="183" t="s">
        <v>86</v>
      </c>
      <c r="AY122" s="175" t="s">
        <v>136</v>
      </c>
      <c r="BK122" s="184">
        <f>SUM(BK123:BK240)</f>
        <v>0</v>
      </c>
    </row>
    <row r="123" spans="1:65" s="2" customFormat="1" ht="21.75" customHeight="1">
      <c r="A123" s="37"/>
      <c r="B123" s="187"/>
      <c r="C123" s="188" t="s">
        <v>86</v>
      </c>
      <c r="D123" s="188" t="s">
        <v>139</v>
      </c>
      <c r="E123" s="189" t="s">
        <v>1110</v>
      </c>
      <c r="F123" s="190" t="s">
        <v>1111</v>
      </c>
      <c r="G123" s="191" t="s">
        <v>1112</v>
      </c>
      <c r="H123" s="192">
        <v>0.49</v>
      </c>
      <c r="I123" s="193"/>
      <c r="J123" s="192">
        <f>ROUND(I123*H123,2)</f>
        <v>0</v>
      </c>
      <c r="K123" s="190" t="s">
        <v>143</v>
      </c>
      <c r="L123" s="38"/>
      <c r="M123" s="194" t="s">
        <v>1</v>
      </c>
      <c r="N123" s="195" t="s">
        <v>43</v>
      </c>
      <c r="O123" s="76"/>
      <c r="P123" s="196">
        <f>O123*H123</f>
        <v>0</v>
      </c>
      <c r="Q123" s="196">
        <v>0.0088</v>
      </c>
      <c r="R123" s="196">
        <f>Q123*H123</f>
        <v>0.004312</v>
      </c>
      <c r="S123" s="196">
        <v>0</v>
      </c>
      <c r="T123" s="19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8" t="s">
        <v>144</v>
      </c>
      <c r="AT123" s="198" t="s">
        <v>139</v>
      </c>
      <c r="AU123" s="198" t="s">
        <v>88</v>
      </c>
      <c r="AY123" s="18" t="s">
        <v>136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86</v>
      </c>
      <c r="BK123" s="199">
        <f>ROUND(I123*H123,2)</f>
        <v>0</v>
      </c>
      <c r="BL123" s="18" t="s">
        <v>144</v>
      </c>
      <c r="BM123" s="198" t="s">
        <v>1113</v>
      </c>
    </row>
    <row r="124" spans="1:47" s="2" customFormat="1" ht="12">
      <c r="A124" s="37"/>
      <c r="B124" s="38"/>
      <c r="C124" s="37"/>
      <c r="D124" s="200" t="s">
        <v>146</v>
      </c>
      <c r="E124" s="37"/>
      <c r="F124" s="201" t="s">
        <v>1114</v>
      </c>
      <c r="G124" s="37"/>
      <c r="H124" s="37"/>
      <c r="I124" s="123"/>
      <c r="J124" s="37"/>
      <c r="K124" s="37"/>
      <c r="L124" s="38"/>
      <c r="M124" s="202"/>
      <c r="N124" s="203"/>
      <c r="O124" s="76"/>
      <c r="P124" s="76"/>
      <c r="Q124" s="76"/>
      <c r="R124" s="76"/>
      <c r="S124" s="76"/>
      <c r="T124" s="7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146</v>
      </c>
      <c r="AU124" s="18" t="s">
        <v>88</v>
      </c>
    </row>
    <row r="125" spans="1:51" s="14" customFormat="1" ht="12">
      <c r="A125" s="14"/>
      <c r="B125" s="211"/>
      <c r="C125" s="14"/>
      <c r="D125" s="200" t="s">
        <v>148</v>
      </c>
      <c r="E125" s="212" t="s">
        <v>1</v>
      </c>
      <c r="F125" s="213" t="s">
        <v>1115</v>
      </c>
      <c r="G125" s="14"/>
      <c r="H125" s="214">
        <v>0.49</v>
      </c>
      <c r="I125" s="215"/>
      <c r="J125" s="14"/>
      <c r="K125" s="14"/>
      <c r="L125" s="211"/>
      <c r="M125" s="216"/>
      <c r="N125" s="217"/>
      <c r="O125" s="217"/>
      <c r="P125" s="217"/>
      <c r="Q125" s="217"/>
      <c r="R125" s="217"/>
      <c r="S125" s="217"/>
      <c r="T125" s="21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12" t="s">
        <v>148</v>
      </c>
      <c r="AU125" s="212" t="s">
        <v>88</v>
      </c>
      <c r="AV125" s="14" t="s">
        <v>88</v>
      </c>
      <c r="AW125" s="14" t="s">
        <v>32</v>
      </c>
      <c r="AX125" s="14" t="s">
        <v>78</v>
      </c>
      <c r="AY125" s="212" t="s">
        <v>136</v>
      </c>
    </row>
    <row r="126" spans="1:51" s="15" customFormat="1" ht="12">
      <c r="A126" s="15"/>
      <c r="B126" s="219"/>
      <c r="C126" s="15"/>
      <c r="D126" s="200" t="s">
        <v>148</v>
      </c>
      <c r="E126" s="220" t="s">
        <v>1</v>
      </c>
      <c r="F126" s="221" t="s">
        <v>151</v>
      </c>
      <c r="G126" s="15"/>
      <c r="H126" s="222">
        <v>0.49</v>
      </c>
      <c r="I126" s="223"/>
      <c r="J126" s="15"/>
      <c r="K126" s="15"/>
      <c r="L126" s="219"/>
      <c r="M126" s="224"/>
      <c r="N126" s="225"/>
      <c r="O126" s="225"/>
      <c r="P126" s="225"/>
      <c r="Q126" s="225"/>
      <c r="R126" s="225"/>
      <c r="S126" s="225"/>
      <c r="T126" s="226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20" t="s">
        <v>148</v>
      </c>
      <c r="AU126" s="220" t="s">
        <v>88</v>
      </c>
      <c r="AV126" s="15" t="s">
        <v>144</v>
      </c>
      <c r="AW126" s="15" t="s">
        <v>32</v>
      </c>
      <c r="AX126" s="15" t="s">
        <v>86</v>
      </c>
      <c r="AY126" s="220" t="s">
        <v>136</v>
      </c>
    </row>
    <row r="127" spans="1:65" s="2" customFormat="1" ht="16.5" customHeight="1">
      <c r="A127" s="37"/>
      <c r="B127" s="187"/>
      <c r="C127" s="188" t="s">
        <v>88</v>
      </c>
      <c r="D127" s="188" t="s">
        <v>139</v>
      </c>
      <c r="E127" s="189" t="s">
        <v>1116</v>
      </c>
      <c r="F127" s="190" t="s">
        <v>1117</v>
      </c>
      <c r="G127" s="191" t="s">
        <v>1112</v>
      </c>
      <c r="H127" s="192">
        <v>2</v>
      </c>
      <c r="I127" s="193"/>
      <c r="J127" s="192">
        <f>ROUND(I127*H127,2)</f>
        <v>0</v>
      </c>
      <c r="K127" s="190" t="s">
        <v>143</v>
      </c>
      <c r="L127" s="38"/>
      <c r="M127" s="194" t="s">
        <v>1</v>
      </c>
      <c r="N127" s="195" t="s">
        <v>43</v>
      </c>
      <c r="O127" s="76"/>
      <c r="P127" s="196">
        <f>O127*H127</f>
        <v>0</v>
      </c>
      <c r="Q127" s="196">
        <v>0.0099</v>
      </c>
      <c r="R127" s="196">
        <f>Q127*H127</f>
        <v>0.0198</v>
      </c>
      <c r="S127" s="196">
        <v>0</v>
      </c>
      <c r="T127" s="19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8" t="s">
        <v>144</v>
      </c>
      <c r="AT127" s="198" t="s">
        <v>139</v>
      </c>
      <c r="AU127" s="198" t="s">
        <v>88</v>
      </c>
      <c r="AY127" s="18" t="s">
        <v>136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86</v>
      </c>
      <c r="BK127" s="199">
        <f>ROUND(I127*H127,2)</f>
        <v>0</v>
      </c>
      <c r="BL127" s="18" t="s">
        <v>144</v>
      </c>
      <c r="BM127" s="198" t="s">
        <v>1118</v>
      </c>
    </row>
    <row r="128" spans="1:47" s="2" customFormat="1" ht="12">
      <c r="A128" s="37"/>
      <c r="B128" s="38"/>
      <c r="C128" s="37"/>
      <c r="D128" s="200" t="s">
        <v>146</v>
      </c>
      <c r="E128" s="37"/>
      <c r="F128" s="201" t="s">
        <v>1119</v>
      </c>
      <c r="G128" s="37"/>
      <c r="H128" s="37"/>
      <c r="I128" s="123"/>
      <c r="J128" s="37"/>
      <c r="K128" s="37"/>
      <c r="L128" s="38"/>
      <c r="M128" s="202"/>
      <c r="N128" s="203"/>
      <c r="O128" s="76"/>
      <c r="P128" s="76"/>
      <c r="Q128" s="76"/>
      <c r="R128" s="76"/>
      <c r="S128" s="76"/>
      <c r="T128" s="7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8" t="s">
        <v>146</v>
      </c>
      <c r="AU128" s="18" t="s">
        <v>88</v>
      </c>
    </row>
    <row r="129" spans="1:51" s="14" customFormat="1" ht="12">
      <c r="A129" s="14"/>
      <c r="B129" s="211"/>
      <c r="C129" s="14"/>
      <c r="D129" s="200" t="s">
        <v>148</v>
      </c>
      <c r="E129" s="212" t="s">
        <v>1</v>
      </c>
      <c r="F129" s="213" t="s">
        <v>88</v>
      </c>
      <c r="G129" s="14"/>
      <c r="H129" s="214">
        <v>2</v>
      </c>
      <c r="I129" s="215"/>
      <c r="J129" s="14"/>
      <c r="K129" s="14"/>
      <c r="L129" s="211"/>
      <c r="M129" s="216"/>
      <c r="N129" s="217"/>
      <c r="O129" s="217"/>
      <c r="P129" s="217"/>
      <c r="Q129" s="217"/>
      <c r="R129" s="217"/>
      <c r="S129" s="217"/>
      <c r="T129" s="21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12" t="s">
        <v>148</v>
      </c>
      <c r="AU129" s="212" t="s">
        <v>88</v>
      </c>
      <c r="AV129" s="14" t="s">
        <v>88</v>
      </c>
      <c r="AW129" s="14" t="s">
        <v>32</v>
      </c>
      <c r="AX129" s="14" t="s">
        <v>78</v>
      </c>
      <c r="AY129" s="212" t="s">
        <v>136</v>
      </c>
    </row>
    <row r="130" spans="1:51" s="15" customFormat="1" ht="12">
      <c r="A130" s="15"/>
      <c r="B130" s="219"/>
      <c r="C130" s="15"/>
      <c r="D130" s="200" t="s">
        <v>148</v>
      </c>
      <c r="E130" s="220" t="s">
        <v>1</v>
      </c>
      <c r="F130" s="221" t="s">
        <v>151</v>
      </c>
      <c r="G130" s="15"/>
      <c r="H130" s="222">
        <v>2</v>
      </c>
      <c r="I130" s="223"/>
      <c r="J130" s="15"/>
      <c r="K130" s="15"/>
      <c r="L130" s="219"/>
      <c r="M130" s="224"/>
      <c r="N130" s="225"/>
      <c r="O130" s="225"/>
      <c r="P130" s="225"/>
      <c r="Q130" s="225"/>
      <c r="R130" s="225"/>
      <c r="S130" s="225"/>
      <c r="T130" s="226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20" t="s">
        <v>148</v>
      </c>
      <c r="AU130" s="220" t="s">
        <v>88</v>
      </c>
      <c r="AV130" s="15" t="s">
        <v>144</v>
      </c>
      <c r="AW130" s="15" t="s">
        <v>32</v>
      </c>
      <c r="AX130" s="15" t="s">
        <v>86</v>
      </c>
      <c r="AY130" s="220" t="s">
        <v>136</v>
      </c>
    </row>
    <row r="131" spans="1:65" s="2" customFormat="1" ht="21.75" customHeight="1">
      <c r="A131" s="37"/>
      <c r="B131" s="187"/>
      <c r="C131" s="188" t="s">
        <v>157</v>
      </c>
      <c r="D131" s="188" t="s">
        <v>139</v>
      </c>
      <c r="E131" s="189" t="s">
        <v>1120</v>
      </c>
      <c r="F131" s="190" t="s">
        <v>1121</v>
      </c>
      <c r="G131" s="191" t="s">
        <v>160</v>
      </c>
      <c r="H131" s="192">
        <v>462</v>
      </c>
      <c r="I131" s="193"/>
      <c r="J131" s="192">
        <f>ROUND(I131*H131,2)</f>
        <v>0</v>
      </c>
      <c r="K131" s="190" t="s">
        <v>143</v>
      </c>
      <c r="L131" s="38"/>
      <c r="M131" s="194" t="s">
        <v>1</v>
      </c>
      <c r="N131" s="195" t="s">
        <v>43</v>
      </c>
      <c r="O131" s="76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8" t="s">
        <v>144</v>
      </c>
      <c r="AT131" s="198" t="s">
        <v>139</v>
      </c>
      <c r="AU131" s="198" t="s">
        <v>88</v>
      </c>
      <c r="AY131" s="18" t="s">
        <v>136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86</v>
      </c>
      <c r="BK131" s="199">
        <f>ROUND(I131*H131,2)</f>
        <v>0</v>
      </c>
      <c r="BL131" s="18" t="s">
        <v>144</v>
      </c>
      <c r="BM131" s="198" t="s">
        <v>1122</v>
      </c>
    </row>
    <row r="132" spans="1:47" s="2" customFormat="1" ht="12">
      <c r="A132" s="37"/>
      <c r="B132" s="38"/>
      <c r="C132" s="37"/>
      <c r="D132" s="200" t="s">
        <v>146</v>
      </c>
      <c r="E132" s="37"/>
      <c r="F132" s="201" t="s">
        <v>1123</v>
      </c>
      <c r="G132" s="37"/>
      <c r="H132" s="37"/>
      <c r="I132" s="123"/>
      <c r="J132" s="37"/>
      <c r="K132" s="37"/>
      <c r="L132" s="38"/>
      <c r="M132" s="202"/>
      <c r="N132" s="203"/>
      <c r="O132" s="76"/>
      <c r="P132" s="76"/>
      <c r="Q132" s="76"/>
      <c r="R132" s="76"/>
      <c r="S132" s="76"/>
      <c r="T132" s="7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8" t="s">
        <v>146</v>
      </c>
      <c r="AU132" s="18" t="s">
        <v>88</v>
      </c>
    </row>
    <row r="133" spans="1:51" s="14" customFormat="1" ht="12">
      <c r="A133" s="14"/>
      <c r="B133" s="211"/>
      <c r="C133" s="14"/>
      <c r="D133" s="200" t="s">
        <v>148</v>
      </c>
      <c r="E133" s="212" t="s">
        <v>1</v>
      </c>
      <c r="F133" s="213" t="s">
        <v>1124</v>
      </c>
      <c r="G133" s="14"/>
      <c r="H133" s="214">
        <v>462</v>
      </c>
      <c r="I133" s="215"/>
      <c r="J133" s="14"/>
      <c r="K133" s="14"/>
      <c r="L133" s="211"/>
      <c r="M133" s="216"/>
      <c r="N133" s="217"/>
      <c r="O133" s="217"/>
      <c r="P133" s="217"/>
      <c r="Q133" s="217"/>
      <c r="R133" s="217"/>
      <c r="S133" s="217"/>
      <c r="T133" s="21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12" t="s">
        <v>148</v>
      </c>
      <c r="AU133" s="212" t="s">
        <v>88</v>
      </c>
      <c r="AV133" s="14" t="s">
        <v>88</v>
      </c>
      <c r="AW133" s="14" t="s">
        <v>32</v>
      </c>
      <c r="AX133" s="14" t="s">
        <v>78</v>
      </c>
      <c r="AY133" s="212" t="s">
        <v>136</v>
      </c>
    </row>
    <row r="134" spans="1:51" s="15" customFormat="1" ht="12">
      <c r="A134" s="15"/>
      <c r="B134" s="219"/>
      <c r="C134" s="15"/>
      <c r="D134" s="200" t="s">
        <v>148</v>
      </c>
      <c r="E134" s="220" t="s">
        <v>1</v>
      </c>
      <c r="F134" s="221" t="s">
        <v>151</v>
      </c>
      <c r="G134" s="15"/>
      <c r="H134" s="222">
        <v>462</v>
      </c>
      <c r="I134" s="223"/>
      <c r="J134" s="15"/>
      <c r="K134" s="15"/>
      <c r="L134" s="219"/>
      <c r="M134" s="224"/>
      <c r="N134" s="225"/>
      <c r="O134" s="225"/>
      <c r="P134" s="225"/>
      <c r="Q134" s="225"/>
      <c r="R134" s="225"/>
      <c r="S134" s="225"/>
      <c r="T134" s="22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20" t="s">
        <v>148</v>
      </c>
      <c r="AU134" s="220" t="s">
        <v>88</v>
      </c>
      <c r="AV134" s="15" t="s">
        <v>144</v>
      </c>
      <c r="AW134" s="15" t="s">
        <v>32</v>
      </c>
      <c r="AX134" s="15" t="s">
        <v>86</v>
      </c>
      <c r="AY134" s="220" t="s">
        <v>136</v>
      </c>
    </row>
    <row r="135" spans="1:65" s="2" customFormat="1" ht="21.75" customHeight="1">
      <c r="A135" s="37"/>
      <c r="B135" s="187"/>
      <c r="C135" s="188" t="s">
        <v>144</v>
      </c>
      <c r="D135" s="188" t="s">
        <v>139</v>
      </c>
      <c r="E135" s="189" t="s">
        <v>1125</v>
      </c>
      <c r="F135" s="190" t="s">
        <v>1126</v>
      </c>
      <c r="G135" s="191" t="s">
        <v>160</v>
      </c>
      <c r="H135" s="192">
        <v>24</v>
      </c>
      <c r="I135" s="193"/>
      <c r="J135" s="192">
        <f>ROUND(I135*H135,2)</f>
        <v>0</v>
      </c>
      <c r="K135" s="190" t="s">
        <v>143</v>
      </c>
      <c r="L135" s="38"/>
      <c r="M135" s="194" t="s">
        <v>1</v>
      </c>
      <c r="N135" s="195" t="s">
        <v>43</v>
      </c>
      <c r="O135" s="76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8" t="s">
        <v>144</v>
      </c>
      <c r="AT135" s="198" t="s">
        <v>139</v>
      </c>
      <c r="AU135" s="198" t="s">
        <v>88</v>
      </c>
      <c r="AY135" s="18" t="s">
        <v>136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86</v>
      </c>
      <c r="BK135" s="199">
        <f>ROUND(I135*H135,2)</f>
        <v>0</v>
      </c>
      <c r="BL135" s="18" t="s">
        <v>144</v>
      </c>
      <c r="BM135" s="198" t="s">
        <v>1127</v>
      </c>
    </row>
    <row r="136" spans="1:47" s="2" customFormat="1" ht="12">
      <c r="A136" s="37"/>
      <c r="B136" s="38"/>
      <c r="C136" s="37"/>
      <c r="D136" s="200" t="s">
        <v>146</v>
      </c>
      <c r="E136" s="37"/>
      <c r="F136" s="201" t="s">
        <v>1128</v>
      </c>
      <c r="G136" s="37"/>
      <c r="H136" s="37"/>
      <c r="I136" s="123"/>
      <c r="J136" s="37"/>
      <c r="K136" s="37"/>
      <c r="L136" s="38"/>
      <c r="M136" s="202"/>
      <c r="N136" s="203"/>
      <c r="O136" s="76"/>
      <c r="P136" s="76"/>
      <c r="Q136" s="76"/>
      <c r="R136" s="76"/>
      <c r="S136" s="76"/>
      <c r="T136" s="7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8" t="s">
        <v>146</v>
      </c>
      <c r="AU136" s="18" t="s">
        <v>88</v>
      </c>
    </row>
    <row r="137" spans="1:51" s="14" customFormat="1" ht="12">
      <c r="A137" s="14"/>
      <c r="B137" s="211"/>
      <c r="C137" s="14"/>
      <c r="D137" s="200" t="s">
        <v>148</v>
      </c>
      <c r="E137" s="212" t="s">
        <v>1</v>
      </c>
      <c r="F137" s="213" t="s">
        <v>1129</v>
      </c>
      <c r="G137" s="14"/>
      <c r="H137" s="214">
        <v>24</v>
      </c>
      <c r="I137" s="215"/>
      <c r="J137" s="14"/>
      <c r="K137" s="14"/>
      <c r="L137" s="211"/>
      <c r="M137" s="216"/>
      <c r="N137" s="217"/>
      <c r="O137" s="217"/>
      <c r="P137" s="217"/>
      <c r="Q137" s="217"/>
      <c r="R137" s="217"/>
      <c r="S137" s="217"/>
      <c r="T137" s="21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12" t="s">
        <v>148</v>
      </c>
      <c r="AU137" s="212" t="s">
        <v>88</v>
      </c>
      <c r="AV137" s="14" t="s">
        <v>88</v>
      </c>
      <c r="AW137" s="14" t="s">
        <v>32</v>
      </c>
      <c r="AX137" s="14" t="s">
        <v>78</v>
      </c>
      <c r="AY137" s="212" t="s">
        <v>136</v>
      </c>
    </row>
    <row r="138" spans="1:51" s="15" customFormat="1" ht="12">
      <c r="A138" s="15"/>
      <c r="B138" s="219"/>
      <c r="C138" s="15"/>
      <c r="D138" s="200" t="s">
        <v>148</v>
      </c>
      <c r="E138" s="220" t="s">
        <v>1</v>
      </c>
      <c r="F138" s="221" t="s">
        <v>151</v>
      </c>
      <c r="G138" s="15"/>
      <c r="H138" s="222">
        <v>24</v>
      </c>
      <c r="I138" s="223"/>
      <c r="J138" s="15"/>
      <c r="K138" s="15"/>
      <c r="L138" s="219"/>
      <c r="M138" s="224"/>
      <c r="N138" s="225"/>
      <c r="O138" s="225"/>
      <c r="P138" s="225"/>
      <c r="Q138" s="225"/>
      <c r="R138" s="225"/>
      <c r="S138" s="225"/>
      <c r="T138" s="22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20" t="s">
        <v>148</v>
      </c>
      <c r="AU138" s="220" t="s">
        <v>88</v>
      </c>
      <c r="AV138" s="15" t="s">
        <v>144</v>
      </c>
      <c r="AW138" s="15" t="s">
        <v>32</v>
      </c>
      <c r="AX138" s="15" t="s">
        <v>86</v>
      </c>
      <c r="AY138" s="220" t="s">
        <v>136</v>
      </c>
    </row>
    <row r="139" spans="1:65" s="2" customFormat="1" ht="21.75" customHeight="1">
      <c r="A139" s="37"/>
      <c r="B139" s="187"/>
      <c r="C139" s="188" t="s">
        <v>174</v>
      </c>
      <c r="D139" s="188" t="s">
        <v>139</v>
      </c>
      <c r="E139" s="189" t="s">
        <v>1130</v>
      </c>
      <c r="F139" s="190" t="s">
        <v>1131</v>
      </c>
      <c r="G139" s="191" t="s">
        <v>160</v>
      </c>
      <c r="H139" s="192">
        <v>462</v>
      </c>
      <c r="I139" s="193"/>
      <c r="J139" s="192">
        <f>ROUND(I139*H139,2)</f>
        <v>0</v>
      </c>
      <c r="K139" s="190" t="s">
        <v>143</v>
      </c>
      <c r="L139" s="38"/>
      <c r="M139" s="194" t="s">
        <v>1</v>
      </c>
      <c r="N139" s="195" t="s">
        <v>43</v>
      </c>
      <c r="O139" s="76"/>
      <c r="P139" s="196">
        <f>O139*H139</f>
        <v>0</v>
      </c>
      <c r="Q139" s="196">
        <v>0.156</v>
      </c>
      <c r="R139" s="196">
        <f>Q139*H139</f>
        <v>72.072</v>
      </c>
      <c r="S139" s="196">
        <v>0</v>
      </c>
      <c r="T139" s="19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8" t="s">
        <v>144</v>
      </c>
      <c r="AT139" s="198" t="s">
        <v>139</v>
      </c>
      <c r="AU139" s="198" t="s">
        <v>88</v>
      </c>
      <c r="AY139" s="18" t="s">
        <v>136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86</v>
      </c>
      <c r="BK139" s="199">
        <f>ROUND(I139*H139,2)</f>
        <v>0</v>
      </c>
      <c r="BL139" s="18" t="s">
        <v>144</v>
      </c>
      <c r="BM139" s="198" t="s">
        <v>1132</v>
      </c>
    </row>
    <row r="140" spans="1:47" s="2" customFormat="1" ht="12">
      <c r="A140" s="37"/>
      <c r="B140" s="38"/>
      <c r="C140" s="37"/>
      <c r="D140" s="200" t="s">
        <v>146</v>
      </c>
      <c r="E140" s="37"/>
      <c r="F140" s="201" t="s">
        <v>1133</v>
      </c>
      <c r="G140" s="37"/>
      <c r="H140" s="37"/>
      <c r="I140" s="123"/>
      <c r="J140" s="37"/>
      <c r="K140" s="37"/>
      <c r="L140" s="38"/>
      <c r="M140" s="202"/>
      <c r="N140" s="203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146</v>
      </c>
      <c r="AU140" s="18" t="s">
        <v>88</v>
      </c>
    </row>
    <row r="141" spans="1:51" s="14" customFormat="1" ht="12">
      <c r="A141" s="14"/>
      <c r="B141" s="211"/>
      <c r="C141" s="14"/>
      <c r="D141" s="200" t="s">
        <v>148</v>
      </c>
      <c r="E141" s="212" t="s">
        <v>1</v>
      </c>
      <c r="F141" s="213" t="s">
        <v>1124</v>
      </c>
      <c r="G141" s="14"/>
      <c r="H141" s="214">
        <v>462</v>
      </c>
      <c r="I141" s="215"/>
      <c r="J141" s="14"/>
      <c r="K141" s="14"/>
      <c r="L141" s="211"/>
      <c r="M141" s="216"/>
      <c r="N141" s="217"/>
      <c r="O141" s="217"/>
      <c r="P141" s="217"/>
      <c r="Q141" s="217"/>
      <c r="R141" s="217"/>
      <c r="S141" s="217"/>
      <c r="T141" s="21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12" t="s">
        <v>148</v>
      </c>
      <c r="AU141" s="212" t="s">
        <v>88</v>
      </c>
      <c r="AV141" s="14" t="s">
        <v>88</v>
      </c>
      <c r="AW141" s="14" t="s">
        <v>32</v>
      </c>
      <c r="AX141" s="14" t="s">
        <v>78</v>
      </c>
      <c r="AY141" s="212" t="s">
        <v>136</v>
      </c>
    </row>
    <row r="142" spans="1:51" s="15" customFormat="1" ht="12">
      <c r="A142" s="15"/>
      <c r="B142" s="219"/>
      <c r="C142" s="15"/>
      <c r="D142" s="200" t="s">
        <v>148</v>
      </c>
      <c r="E142" s="220" t="s">
        <v>1</v>
      </c>
      <c r="F142" s="221" t="s">
        <v>151</v>
      </c>
      <c r="G142" s="15"/>
      <c r="H142" s="222">
        <v>462</v>
      </c>
      <c r="I142" s="223"/>
      <c r="J142" s="15"/>
      <c r="K142" s="15"/>
      <c r="L142" s="219"/>
      <c r="M142" s="224"/>
      <c r="N142" s="225"/>
      <c r="O142" s="225"/>
      <c r="P142" s="225"/>
      <c r="Q142" s="225"/>
      <c r="R142" s="225"/>
      <c r="S142" s="225"/>
      <c r="T142" s="226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20" t="s">
        <v>148</v>
      </c>
      <c r="AU142" s="220" t="s">
        <v>88</v>
      </c>
      <c r="AV142" s="15" t="s">
        <v>144</v>
      </c>
      <c r="AW142" s="15" t="s">
        <v>32</v>
      </c>
      <c r="AX142" s="15" t="s">
        <v>86</v>
      </c>
      <c r="AY142" s="220" t="s">
        <v>136</v>
      </c>
    </row>
    <row r="143" spans="1:65" s="2" customFormat="1" ht="16.5" customHeight="1">
      <c r="A143" s="37"/>
      <c r="B143" s="187"/>
      <c r="C143" s="188" t="s">
        <v>181</v>
      </c>
      <c r="D143" s="188" t="s">
        <v>139</v>
      </c>
      <c r="E143" s="189" t="s">
        <v>1134</v>
      </c>
      <c r="F143" s="190" t="s">
        <v>1135</v>
      </c>
      <c r="G143" s="191" t="s">
        <v>160</v>
      </c>
      <c r="H143" s="192">
        <v>490</v>
      </c>
      <c r="I143" s="193"/>
      <c r="J143" s="192">
        <f>ROUND(I143*H143,2)</f>
        <v>0</v>
      </c>
      <c r="K143" s="190" t="s">
        <v>143</v>
      </c>
      <c r="L143" s="38"/>
      <c r="M143" s="194" t="s">
        <v>1</v>
      </c>
      <c r="N143" s="195" t="s">
        <v>43</v>
      </c>
      <c r="O143" s="76"/>
      <c r="P143" s="196">
        <f>O143*H143</f>
        <v>0</v>
      </c>
      <c r="Q143" s="196">
        <v>9.18E-05</v>
      </c>
      <c r="R143" s="196">
        <f>Q143*H143</f>
        <v>0.044981999999999994</v>
      </c>
      <c r="S143" s="196">
        <v>0</v>
      </c>
      <c r="T143" s="19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8" t="s">
        <v>144</v>
      </c>
      <c r="AT143" s="198" t="s">
        <v>139</v>
      </c>
      <c r="AU143" s="198" t="s">
        <v>88</v>
      </c>
      <c r="AY143" s="18" t="s">
        <v>136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86</v>
      </c>
      <c r="BK143" s="199">
        <f>ROUND(I143*H143,2)</f>
        <v>0</v>
      </c>
      <c r="BL143" s="18" t="s">
        <v>144</v>
      </c>
      <c r="BM143" s="198" t="s">
        <v>1136</v>
      </c>
    </row>
    <row r="144" spans="1:47" s="2" customFormat="1" ht="12">
      <c r="A144" s="37"/>
      <c r="B144" s="38"/>
      <c r="C144" s="37"/>
      <c r="D144" s="200" t="s">
        <v>146</v>
      </c>
      <c r="E144" s="37"/>
      <c r="F144" s="201" t="s">
        <v>1137</v>
      </c>
      <c r="G144" s="37"/>
      <c r="H144" s="37"/>
      <c r="I144" s="123"/>
      <c r="J144" s="37"/>
      <c r="K144" s="37"/>
      <c r="L144" s="38"/>
      <c r="M144" s="202"/>
      <c r="N144" s="203"/>
      <c r="O144" s="76"/>
      <c r="P144" s="76"/>
      <c r="Q144" s="76"/>
      <c r="R144" s="76"/>
      <c r="S144" s="76"/>
      <c r="T144" s="7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8" t="s">
        <v>146</v>
      </c>
      <c r="AU144" s="18" t="s">
        <v>88</v>
      </c>
    </row>
    <row r="145" spans="1:51" s="14" customFormat="1" ht="12">
      <c r="A145" s="14"/>
      <c r="B145" s="211"/>
      <c r="C145" s="14"/>
      <c r="D145" s="200" t="s">
        <v>148</v>
      </c>
      <c r="E145" s="212" t="s">
        <v>1</v>
      </c>
      <c r="F145" s="213" t="s">
        <v>1138</v>
      </c>
      <c r="G145" s="14"/>
      <c r="H145" s="214">
        <v>490</v>
      </c>
      <c r="I145" s="215"/>
      <c r="J145" s="14"/>
      <c r="K145" s="14"/>
      <c r="L145" s="211"/>
      <c r="M145" s="216"/>
      <c r="N145" s="217"/>
      <c r="O145" s="217"/>
      <c r="P145" s="217"/>
      <c r="Q145" s="217"/>
      <c r="R145" s="217"/>
      <c r="S145" s="217"/>
      <c r="T145" s="21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12" t="s">
        <v>148</v>
      </c>
      <c r="AU145" s="212" t="s">
        <v>88</v>
      </c>
      <c r="AV145" s="14" t="s">
        <v>88</v>
      </c>
      <c r="AW145" s="14" t="s">
        <v>32</v>
      </c>
      <c r="AX145" s="14" t="s">
        <v>78</v>
      </c>
      <c r="AY145" s="212" t="s">
        <v>136</v>
      </c>
    </row>
    <row r="146" spans="1:51" s="15" customFormat="1" ht="12">
      <c r="A146" s="15"/>
      <c r="B146" s="219"/>
      <c r="C146" s="15"/>
      <c r="D146" s="200" t="s">
        <v>148</v>
      </c>
      <c r="E146" s="220" t="s">
        <v>1</v>
      </c>
      <c r="F146" s="221" t="s">
        <v>151</v>
      </c>
      <c r="G146" s="15"/>
      <c r="H146" s="222">
        <v>490</v>
      </c>
      <c r="I146" s="223"/>
      <c r="J146" s="15"/>
      <c r="K146" s="15"/>
      <c r="L146" s="219"/>
      <c r="M146" s="224"/>
      <c r="N146" s="225"/>
      <c r="O146" s="225"/>
      <c r="P146" s="225"/>
      <c r="Q146" s="225"/>
      <c r="R146" s="225"/>
      <c r="S146" s="225"/>
      <c r="T146" s="226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20" t="s">
        <v>148</v>
      </c>
      <c r="AU146" s="220" t="s">
        <v>88</v>
      </c>
      <c r="AV146" s="15" t="s">
        <v>144</v>
      </c>
      <c r="AW146" s="15" t="s">
        <v>32</v>
      </c>
      <c r="AX146" s="15" t="s">
        <v>86</v>
      </c>
      <c r="AY146" s="220" t="s">
        <v>136</v>
      </c>
    </row>
    <row r="147" spans="1:65" s="2" customFormat="1" ht="21.75" customHeight="1">
      <c r="A147" s="37"/>
      <c r="B147" s="187"/>
      <c r="C147" s="188" t="s">
        <v>188</v>
      </c>
      <c r="D147" s="188" t="s">
        <v>139</v>
      </c>
      <c r="E147" s="189" t="s">
        <v>182</v>
      </c>
      <c r="F147" s="190" t="s">
        <v>183</v>
      </c>
      <c r="G147" s="191" t="s">
        <v>166</v>
      </c>
      <c r="H147" s="192">
        <v>49</v>
      </c>
      <c r="I147" s="193"/>
      <c r="J147" s="192">
        <f>ROUND(I147*H147,2)</f>
        <v>0</v>
      </c>
      <c r="K147" s="190" t="s">
        <v>143</v>
      </c>
      <c r="L147" s="38"/>
      <c r="M147" s="194" t="s">
        <v>1</v>
      </c>
      <c r="N147" s="195" t="s">
        <v>43</v>
      </c>
      <c r="O147" s="76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8" t="s">
        <v>144</v>
      </c>
      <c r="AT147" s="198" t="s">
        <v>139</v>
      </c>
      <c r="AU147" s="198" t="s">
        <v>88</v>
      </c>
      <c r="AY147" s="18" t="s">
        <v>136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86</v>
      </c>
      <c r="BK147" s="199">
        <f>ROUND(I147*H147,2)</f>
        <v>0</v>
      </c>
      <c r="BL147" s="18" t="s">
        <v>144</v>
      </c>
      <c r="BM147" s="198" t="s">
        <v>1139</v>
      </c>
    </row>
    <row r="148" spans="1:47" s="2" customFormat="1" ht="12">
      <c r="A148" s="37"/>
      <c r="B148" s="38"/>
      <c r="C148" s="37"/>
      <c r="D148" s="200" t="s">
        <v>146</v>
      </c>
      <c r="E148" s="37"/>
      <c r="F148" s="201" t="s">
        <v>185</v>
      </c>
      <c r="G148" s="37"/>
      <c r="H148" s="37"/>
      <c r="I148" s="123"/>
      <c r="J148" s="37"/>
      <c r="K148" s="37"/>
      <c r="L148" s="38"/>
      <c r="M148" s="202"/>
      <c r="N148" s="203"/>
      <c r="O148" s="76"/>
      <c r="P148" s="76"/>
      <c r="Q148" s="76"/>
      <c r="R148" s="76"/>
      <c r="S148" s="76"/>
      <c r="T148" s="7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8" t="s">
        <v>146</v>
      </c>
      <c r="AU148" s="18" t="s">
        <v>88</v>
      </c>
    </row>
    <row r="149" spans="1:51" s="14" customFormat="1" ht="12">
      <c r="A149" s="14"/>
      <c r="B149" s="211"/>
      <c r="C149" s="14"/>
      <c r="D149" s="200" t="s">
        <v>148</v>
      </c>
      <c r="E149" s="212" t="s">
        <v>1</v>
      </c>
      <c r="F149" s="213" t="s">
        <v>444</v>
      </c>
      <c r="G149" s="14"/>
      <c r="H149" s="214">
        <v>49</v>
      </c>
      <c r="I149" s="215"/>
      <c r="J149" s="14"/>
      <c r="K149" s="14"/>
      <c r="L149" s="211"/>
      <c r="M149" s="216"/>
      <c r="N149" s="217"/>
      <c r="O149" s="217"/>
      <c r="P149" s="217"/>
      <c r="Q149" s="217"/>
      <c r="R149" s="217"/>
      <c r="S149" s="217"/>
      <c r="T149" s="21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12" t="s">
        <v>148</v>
      </c>
      <c r="AU149" s="212" t="s">
        <v>88</v>
      </c>
      <c r="AV149" s="14" t="s">
        <v>88</v>
      </c>
      <c r="AW149" s="14" t="s">
        <v>32</v>
      </c>
      <c r="AX149" s="14" t="s">
        <v>78</v>
      </c>
      <c r="AY149" s="212" t="s">
        <v>136</v>
      </c>
    </row>
    <row r="150" spans="1:51" s="15" customFormat="1" ht="12">
      <c r="A150" s="15"/>
      <c r="B150" s="219"/>
      <c r="C150" s="15"/>
      <c r="D150" s="200" t="s">
        <v>148</v>
      </c>
      <c r="E150" s="220" t="s">
        <v>1</v>
      </c>
      <c r="F150" s="221" t="s">
        <v>151</v>
      </c>
      <c r="G150" s="15"/>
      <c r="H150" s="222">
        <v>49</v>
      </c>
      <c r="I150" s="223"/>
      <c r="J150" s="15"/>
      <c r="K150" s="15"/>
      <c r="L150" s="219"/>
      <c r="M150" s="224"/>
      <c r="N150" s="225"/>
      <c r="O150" s="225"/>
      <c r="P150" s="225"/>
      <c r="Q150" s="225"/>
      <c r="R150" s="225"/>
      <c r="S150" s="225"/>
      <c r="T150" s="22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20" t="s">
        <v>148</v>
      </c>
      <c r="AU150" s="220" t="s">
        <v>88</v>
      </c>
      <c r="AV150" s="15" t="s">
        <v>144</v>
      </c>
      <c r="AW150" s="15" t="s">
        <v>32</v>
      </c>
      <c r="AX150" s="15" t="s">
        <v>86</v>
      </c>
      <c r="AY150" s="220" t="s">
        <v>136</v>
      </c>
    </row>
    <row r="151" spans="1:65" s="2" customFormat="1" ht="33" customHeight="1">
      <c r="A151" s="37"/>
      <c r="B151" s="187"/>
      <c r="C151" s="188" t="s">
        <v>195</v>
      </c>
      <c r="D151" s="188" t="s">
        <v>139</v>
      </c>
      <c r="E151" s="189" t="s">
        <v>189</v>
      </c>
      <c r="F151" s="190" t="s">
        <v>190</v>
      </c>
      <c r="G151" s="191" t="s">
        <v>166</v>
      </c>
      <c r="H151" s="192">
        <v>441</v>
      </c>
      <c r="I151" s="193"/>
      <c r="J151" s="192">
        <f>ROUND(I151*H151,2)</f>
        <v>0</v>
      </c>
      <c r="K151" s="190" t="s">
        <v>143</v>
      </c>
      <c r="L151" s="38"/>
      <c r="M151" s="194" t="s">
        <v>1</v>
      </c>
      <c r="N151" s="195" t="s">
        <v>43</v>
      </c>
      <c r="O151" s="76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8" t="s">
        <v>144</v>
      </c>
      <c r="AT151" s="198" t="s">
        <v>139</v>
      </c>
      <c r="AU151" s="198" t="s">
        <v>88</v>
      </c>
      <c r="AY151" s="18" t="s">
        <v>136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86</v>
      </c>
      <c r="BK151" s="199">
        <f>ROUND(I151*H151,2)</f>
        <v>0</v>
      </c>
      <c r="BL151" s="18" t="s">
        <v>144</v>
      </c>
      <c r="BM151" s="198" t="s">
        <v>1140</v>
      </c>
    </row>
    <row r="152" spans="1:47" s="2" customFormat="1" ht="12">
      <c r="A152" s="37"/>
      <c r="B152" s="38"/>
      <c r="C152" s="37"/>
      <c r="D152" s="200" t="s">
        <v>146</v>
      </c>
      <c r="E152" s="37"/>
      <c r="F152" s="201" t="s">
        <v>192</v>
      </c>
      <c r="G152" s="37"/>
      <c r="H152" s="37"/>
      <c r="I152" s="123"/>
      <c r="J152" s="37"/>
      <c r="K152" s="37"/>
      <c r="L152" s="38"/>
      <c r="M152" s="202"/>
      <c r="N152" s="203"/>
      <c r="O152" s="76"/>
      <c r="P152" s="76"/>
      <c r="Q152" s="76"/>
      <c r="R152" s="76"/>
      <c r="S152" s="76"/>
      <c r="T152" s="7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8" t="s">
        <v>146</v>
      </c>
      <c r="AU152" s="18" t="s">
        <v>88</v>
      </c>
    </row>
    <row r="153" spans="1:51" s="14" customFormat="1" ht="12">
      <c r="A153" s="14"/>
      <c r="B153" s="211"/>
      <c r="C153" s="14"/>
      <c r="D153" s="200" t="s">
        <v>148</v>
      </c>
      <c r="E153" s="212" t="s">
        <v>1</v>
      </c>
      <c r="F153" s="213" t="s">
        <v>1141</v>
      </c>
      <c r="G153" s="14"/>
      <c r="H153" s="214">
        <v>441</v>
      </c>
      <c r="I153" s="215"/>
      <c r="J153" s="14"/>
      <c r="K153" s="14"/>
      <c r="L153" s="211"/>
      <c r="M153" s="216"/>
      <c r="N153" s="217"/>
      <c r="O153" s="217"/>
      <c r="P153" s="217"/>
      <c r="Q153" s="217"/>
      <c r="R153" s="217"/>
      <c r="S153" s="217"/>
      <c r="T153" s="21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12" t="s">
        <v>148</v>
      </c>
      <c r="AU153" s="212" t="s">
        <v>88</v>
      </c>
      <c r="AV153" s="14" t="s">
        <v>88</v>
      </c>
      <c r="AW153" s="14" t="s">
        <v>32</v>
      </c>
      <c r="AX153" s="14" t="s">
        <v>78</v>
      </c>
      <c r="AY153" s="212" t="s">
        <v>136</v>
      </c>
    </row>
    <row r="154" spans="1:51" s="15" customFormat="1" ht="12">
      <c r="A154" s="15"/>
      <c r="B154" s="219"/>
      <c r="C154" s="15"/>
      <c r="D154" s="200" t="s">
        <v>148</v>
      </c>
      <c r="E154" s="220" t="s">
        <v>1</v>
      </c>
      <c r="F154" s="221" t="s">
        <v>151</v>
      </c>
      <c r="G154" s="15"/>
      <c r="H154" s="222">
        <v>441</v>
      </c>
      <c r="I154" s="223"/>
      <c r="J154" s="15"/>
      <c r="K154" s="15"/>
      <c r="L154" s="219"/>
      <c r="M154" s="224"/>
      <c r="N154" s="225"/>
      <c r="O154" s="225"/>
      <c r="P154" s="225"/>
      <c r="Q154" s="225"/>
      <c r="R154" s="225"/>
      <c r="S154" s="225"/>
      <c r="T154" s="22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20" t="s">
        <v>148</v>
      </c>
      <c r="AU154" s="220" t="s">
        <v>88</v>
      </c>
      <c r="AV154" s="15" t="s">
        <v>144</v>
      </c>
      <c r="AW154" s="15" t="s">
        <v>32</v>
      </c>
      <c r="AX154" s="15" t="s">
        <v>86</v>
      </c>
      <c r="AY154" s="220" t="s">
        <v>136</v>
      </c>
    </row>
    <row r="155" spans="1:65" s="2" customFormat="1" ht="21.75" customHeight="1">
      <c r="A155" s="37"/>
      <c r="B155" s="187"/>
      <c r="C155" s="188" t="s">
        <v>202</v>
      </c>
      <c r="D155" s="188" t="s">
        <v>139</v>
      </c>
      <c r="E155" s="189" t="s">
        <v>1142</v>
      </c>
      <c r="F155" s="190" t="s">
        <v>1143</v>
      </c>
      <c r="G155" s="191" t="s">
        <v>160</v>
      </c>
      <c r="H155" s="192">
        <v>462</v>
      </c>
      <c r="I155" s="193"/>
      <c r="J155" s="192">
        <f>ROUND(I155*H155,2)</f>
        <v>0</v>
      </c>
      <c r="K155" s="190" t="s">
        <v>143</v>
      </c>
      <c r="L155" s="38"/>
      <c r="M155" s="194" t="s">
        <v>1</v>
      </c>
      <c r="N155" s="195" t="s">
        <v>43</v>
      </c>
      <c r="O155" s="76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8" t="s">
        <v>144</v>
      </c>
      <c r="AT155" s="198" t="s">
        <v>139</v>
      </c>
      <c r="AU155" s="198" t="s">
        <v>88</v>
      </c>
      <c r="AY155" s="18" t="s">
        <v>136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86</v>
      </c>
      <c r="BK155" s="199">
        <f>ROUND(I155*H155,2)</f>
        <v>0</v>
      </c>
      <c r="BL155" s="18" t="s">
        <v>144</v>
      </c>
      <c r="BM155" s="198" t="s">
        <v>1144</v>
      </c>
    </row>
    <row r="156" spans="1:47" s="2" customFormat="1" ht="12">
      <c r="A156" s="37"/>
      <c r="B156" s="38"/>
      <c r="C156" s="37"/>
      <c r="D156" s="200" t="s">
        <v>146</v>
      </c>
      <c r="E156" s="37"/>
      <c r="F156" s="201" t="s">
        <v>1145</v>
      </c>
      <c r="G156" s="37"/>
      <c r="H156" s="37"/>
      <c r="I156" s="123"/>
      <c r="J156" s="37"/>
      <c r="K156" s="37"/>
      <c r="L156" s="38"/>
      <c r="M156" s="202"/>
      <c r="N156" s="203"/>
      <c r="O156" s="76"/>
      <c r="P156" s="76"/>
      <c r="Q156" s="76"/>
      <c r="R156" s="76"/>
      <c r="S156" s="76"/>
      <c r="T156" s="7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146</v>
      </c>
      <c r="AU156" s="18" t="s">
        <v>88</v>
      </c>
    </row>
    <row r="157" spans="1:51" s="14" customFormat="1" ht="12">
      <c r="A157" s="14"/>
      <c r="B157" s="211"/>
      <c r="C157" s="14"/>
      <c r="D157" s="200" t="s">
        <v>148</v>
      </c>
      <c r="E157" s="212" t="s">
        <v>1</v>
      </c>
      <c r="F157" s="213" t="s">
        <v>1124</v>
      </c>
      <c r="G157" s="14"/>
      <c r="H157" s="214">
        <v>462</v>
      </c>
      <c r="I157" s="215"/>
      <c r="J157" s="14"/>
      <c r="K157" s="14"/>
      <c r="L157" s="211"/>
      <c r="M157" s="216"/>
      <c r="N157" s="217"/>
      <c r="O157" s="217"/>
      <c r="P157" s="217"/>
      <c r="Q157" s="217"/>
      <c r="R157" s="217"/>
      <c r="S157" s="217"/>
      <c r="T157" s="21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12" t="s">
        <v>148</v>
      </c>
      <c r="AU157" s="212" t="s">
        <v>88</v>
      </c>
      <c r="AV157" s="14" t="s">
        <v>88</v>
      </c>
      <c r="AW157" s="14" t="s">
        <v>32</v>
      </c>
      <c r="AX157" s="14" t="s">
        <v>78</v>
      </c>
      <c r="AY157" s="212" t="s">
        <v>136</v>
      </c>
    </row>
    <row r="158" spans="1:51" s="15" customFormat="1" ht="12">
      <c r="A158" s="15"/>
      <c r="B158" s="219"/>
      <c r="C158" s="15"/>
      <c r="D158" s="200" t="s">
        <v>148</v>
      </c>
      <c r="E158" s="220" t="s">
        <v>1</v>
      </c>
      <c r="F158" s="221" t="s">
        <v>151</v>
      </c>
      <c r="G158" s="15"/>
      <c r="H158" s="222">
        <v>462</v>
      </c>
      <c r="I158" s="223"/>
      <c r="J158" s="15"/>
      <c r="K158" s="15"/>
      <c r="L158" s="219"/>
      <c r="M158" s="224"/>
      <c r="N158" s="225"/>
      <c r="O158" s="225"/>
      <c r="P158" s="225"/>
      <c r="Q158" s="225"/>
      <c r="R158" s="225"/>
      <c r="S158" s="225"/>
      <c r="T158" s="22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20" t="s">
        <v>148</v>
      </c>
      <c r="AU158" s="220" t="s">
        <v>88</v>
      </c>
      <c r="AV158" s="15" t="s">
        <v>144</v>
      </c>
      <c r="AW158" s="15" t="s">
        <v>32</v>
      </c>
      <c r="AX158" s="15" t="s">
        <v>86</v>
      </c>
      <c r="AY158" s="220" t="s">
        <v>136</v>
      </c>
    </row>
    <row r="159" spans="1:65" s="2" customFormat="1" ht="21.75" customHeight="1">
      <c r="A159" s="37"/>
      <c r="B159" s="187"/>
      <c r="C159" s="188" t="s">
        <v>208</v>
      </c>
      <c r="D159" s="188" t="s">
        <v>139</v>
      </c>
      <c r="E159" s="189" t="s">
        <v>1146</v>
      </c>
      <c r="F159" s="190" t="s">
        <v>1147</v>
      </c>
      <c r="G159" s="191" t="s">
        <v>160</v>
      </c>
      <c r="H159" s="192">
        <v>24</v>
      </c>
      <c r="I159" s="193"/>
      <c r="J159" s="192">
        <f>ROUND(I159*H159,2)</f>
        <v>0</v>
      </c>
      <c r="K159" s="190" t="s">
        <v>143</v>
      </c>
      <c r="L159" s="38"/>
      <c r="M159" s="194" t="s">
        <v>1</v>
      </c>
      <c r="N159" s="195" t="s">
        <v>43</v>
      </c>
      <c r="O159" s="76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8" t="s">
        <v>144</v>
      </c>
      <c r="AT159" s="198" t="s">
        <v>139</v>
      </c>
      <c r="AU159" s="198" t="s">
        <v>88</v>
      </c>
      <c r="AY159" s="18" t="s">
        <v>136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86</v>
      </c>
      <c r="BK159" s="199">
        <f>ROUND(I159*H159,2)</f>
        <v>0</v>
      </c>
      <c r="BL159" s="18" t="s">
        <v>144</v>
      </c>
      <c r="BM159" s="198" t="s">
        <v>1148</v>
      </c>
    </row>
    <row r="160" spans="1:47" s="2" customFormat="1" ht="12">
      <c r="A160" s="37"/>
      <c r="B160" s="38"/>
      <c r="C160" s="37"/>
      <c r="D160" s="200" t="s">
        <v>146</v>
      </c>
      <c r="E160" s="37"/>
      <c r="F160" s="201" t="s">
        <v>1149</v>
      </c>
      <c r="G160" s="37"/>
      <c r="H160" s="37"/>
      <c r="I160" s="123"/>
      <c r="J160" s="37"/>
      <c r="K160" s="37"/>
      <c r="L160" s="38"/>
      <c r="M160" s="202"/>
      <c r="N160" s="203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146</v>
      </c>
      <c r="AU160" s="18" t="s">
        <v>88</v>
      </c>
    </row>
    <row r="161" spans="1:51" s="14" customFormat="1" ht="12">
      <c r="A161" s="14"/>
      <c r="B161" s="211"/>
      <c r="C161" s="14"/>
      <c r="D161" s="200" t="s">
        <v>148</v>
      </c>
      <c r="E161" s="212" t="s">
        <v>1</v>
      </c>
      <c r="F161" s="213" t="s">
        <v>305</v>
      </c>
      <c r="G161" s="14"/>
      <c r="H161" s="214">
        <v>24</v>
      </c>
      <c r="I161" s="215"/>
      <c r="J161" s="14"/>
      <c r="K161" s="14"/>
      <c r="L161" s="211"/>
      <c r="M161" s="216"/>
      <c r="N161" s="217"/>
      <c r="O161" s="217"/>
      <c r="P161" s="217"/>
      <c r="Q161" s="217"/>
      <c r="R161" s="217"/>
      <c r="S161" s="217"/>
      <c r="T161" s="21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12" t="s">
        <v>148</v>
      </c>
      <c r="AU161" s="212" t="s">
        <v>88</v>
      </c>
      <c r="AV161" s="14" t="s">
        <v>88</v>
      </c>
      <c r="AW161" s="14" t="s">
        <v>32</v>
      </c>
      <c r="AX161" s="14" t="s">
        <v>78</v>
      </c>
      <c r="AY161" s="212" t="s">
        <v>136</v>
      </c>
    </row>
    <row r="162" spans="1:51" s="15" customFormat="1" ht="12">
      <c r="A162" s="15"/>
      <c r="B162" s="219"/>
      <c r="C162" s="15"/>
      <c r="D162" s="200" t="s">
        <v>148</v>
      </c>
      <c r="E162" s="220" t="s">
        <v>1</v>
      </c>
      <c r="F162" s="221" t="s">
        <v>151</v>
      </c>
      <c r="G162" s="15"/>
      <c r="H162" s="222">
        <v>24</v>
      </c>
      <c r="I162" s="223"/>
      <c r="J162" s="15"/>
      <c r="K162" s="15"/>
      <c r="L162" s="219"/>
      <c r="M162" s="224"/>
      <c r="N162" s="225"/>
      <c r="O162" s="225"/>
      <c r="P162" s="225"/>
      <c r="Q162" s="225"/>
      <c r="R162" s="225"/>
      <c r="S162" s="225"/>
      <c r="T162" s="226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20" t="s">
        <v>148</v>
      </c>
      <c r="AU162" s="220" t="s">
        <v>88</v>
      </c>
      <c r="AV162" s="15" t="s">
        <v>144</v>
      </c>
      <c r="AW162" s="15" t="s">
        <v>32</v>
      </c>
      <c r="AX162" s="15" t="s">
        <v>86</v>
      </c>
      <c r="AY162" s="220" t="s">
        <v>136</v>
      </c>
    </row>
    <row r="163" spans="1:65" s="2" customFormat="1" ht="16.5" customHeight="1">
      <c r="A163" s="37"/>
      <c r="B163" s="187"/>
      <c r="C163" s="188" t="s">
        <v>137</v>
      </c>
      <c r="D163" s="188" t="s">
        <v>139</v>
      </c>
      <c r="E163" s="189" t="s">
        <v>1150</v>
      </c>
      <c r="F163" s="190" t="s">
        <v>1151</v>
      </c>
      <c r="G163" s="191" t="s">
        <v>142</v>
      </c>
      <c r="H163" s="192">
        <v>171.5</v>
      </c>
      <c r="I163" s="193"/>
      <c r="J163" s="192">
        <f>ROUND(I163*H163,2)</f>
        <v>0</v>
      </c>
      <c r="K163" s="190" t="s">
        <v>143</v>
      </c>
      <c r="L163" s="38"/>
      <c r="M163" s="194" t="s">
        <v>1</v>
      </c>
      <c r="N163" s="195" t="s">
        <v>43</v>
      </c>
      <c r="O163" s="76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8" t="s">
        <v>144</v>
      </c>
      <c r="AT163" s="198" t="s">
        <v>139</v>
      </c>
      <c r="AU163" s="198" t="s">
        <v>88</v>
      </c>
      <c r="AY163" s="18" t="s">
        <v>136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86</v>
      </c>
      <c r="BK163" s="199">
        <f>ROUND(I163*H163,2)</f>
        <v>0</v>
      </c>
      <c r="BL163" s="18" t="s">
        <v>144</v>
      </c>
      <c r="BM163" s="198" t="s">
        <v>1152</v>
      </c>
    </row>
    <row r="164" spans="1:47" s="2" customFormat="1" ht="12">
      <c r="A164" s="37"/>
      <c r="B164" s="38"/>
      <c r="C164" s="37"/>
      <c r="D164" s="200" t="s">
        <v>146</v>
      </c>
      <c r="E164" s="37"/>
      <c r="F164" s="201" t="s">
        <v>1153</v>
      </c>
      <c r="G164" s="37"/>
      <c r="H164" s="37"/>
      <c r="I164" s="123"/>
      <c r="J164" s="37"/>
      <c r="K164" s="37"/>
      <c r="L164" s="38"/>
      <c r="M164" s="202"/>
      <c r="N164" s="203"/>
      <c r="O164" s="76"/>
      <c r="P164" s="76"/>
      <c r="Q164" s="76"/>
      <c r="R164" s="76"/>
      <c r="S164" s="76"/>
      <c r="T164" s="7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8" t="s">
        <v>146</v>
      </c>
      <c r="AU164" s="18" t="s">
        <v>88</v>
      </c>
    </row>
    <row r="165" spans="1:51" s="14" customFormat="1" ht="12">
      <c r="A165" s="14"/>
      <c r="B165" s="211"/>
      <c r="C165" s="14"/>
      <c r="D165" s="200" t="s">
        <v>148</v>
      </c>
      <c r="E165" s="212" t="s">
        <v>1</v>
      </c>
      <c r="F165" s="213" t="s">
        <v>1154</v>
      </c>
      <c r="G165" s="14"/>
      <c r="H165" s="214">
        <v>171.5</v>
      </c>
      <c r="I165" s="215"/>
      <c r="J165" s="14"/>
      <c r="K165" s="14"/>
      <c r="L165" s="211"/>
      <c r="M165" s="216"/>
      <c r="N165" s="217"/>
      <c r="O165" s="217"/>
      <c r="P165" s="217"/>
      <c r="Q165" s="217"/>
      <c r="R165" s="217"/>
      <c r="S165" s="217"/>
      <c r="T165" s="21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12" t="s">
        <v>148</v>
      </c>
      <c r="AU165" s="212" t="s">
        <v>88</v>
      </c>
      <c r="AV165" s="14" t="s">
        <v>88</v>
      </c>
      <c r="AW165" s="14" t="s">
        <v>32</v>
      </c>
      <c r="AX165" s="14" t="s">
        <v>78</v>
      </c>
      <c r="AY165" s="212" t="s">
        <v>136</v>
      </c>
    </row>
    <row r="166" spans="1:51" s="15" customFormat="1" ht="12">
      <c r="A166" s="15"/>
      <c r="B166" s="219"/>
      <c r="C166" s="15"/>
      <c r="D166" s="200" t="s">
        <v>148</v>
      </c>
      <c r="E166" s="220" t="s">
        <v>1</v>
      </c>
      <c r="F166" s="221" t="s">
        <v>151</v>
      </c>
      <c r="G166" s="15"/>
      <c r="H166" s="222">
        <v>171.5</v>
      </c>
      <c r="I166" s="223"/>
      <c r="J166" s="15"/>
      <c r="K166" s="15"/>
      <c r="L166" s="219"/>
      <c r="M166" s="224"/>
      <c r="N166" s="225"/>
      <c r="O166" s="225"/>
      <c r="P166" s="225"/>
      <c r="Q166" s="225"/>
      <c r="R166" s="225"/>
      <c r="S166" s="225"/>
      <c r="T166" s="22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20" t="s">
        <v>148</v>
      </c>
      <c r="AU166" s="220" t="s">
        <v>88</v>
      </c>
      <c r="AV166" s="15" t="s">
        <v>144</v>
      </c>
      <c r="AW166" s="15" t="s">
        <v>32</v>
      </c>
      <c r="AX166" s="15" t="s">
        <v>86</v>
      </c>
      <c r="AY166" s="220" t="s">
        <v>136</v>
      </c>
    </row>
    <row r="167" spans="1:65" s="2" customFormat="1" ht="21.75" customHeight="1">
      <c r="A167" s="37"/>
      <c r="B167" s="187"/>
      <c r="C167" s="188" t="s">
        <v>228</v>
      </c>
      <c r="D167" s="188" t="s">
        <v>139</v>
      </c>
      <c r="E167" s="189" t="s">
        <v>242</v>
      </c>
      <c r="F167" s="190" t="s">
        <v>243</v>
      </c>
      <c r="G167" s="191" t="s">
        <v>211</v>
      </c>
      <c r="H167" s="192">
        <v>88.2</v>
      </c>
      <c r="I167" s="193"/>
      <c r="J167" s="192">
        <f>ROUND(I167*H167,2)</f>
        <v>0</v>
      </c>
      <c r="K167" s="190" t="s">
        <v>143</v>
      </c>
      <c r="L167" s="38"/>
      <c r="M167" s="194" t="s">
        <v>1</v>
      </c>
      <c r="N167" s="195" t="s">
        <v>43</v>
      </c>
      <c r="O167" s="76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8" t="s">
        <v>144</v>
      </c>
      <c r="AT167" s="198" t="s">
        <v>139</v>
      </c>
      <c r="AU167" s="198" t="s">
        <v>88</v>
      </c>
      <c r="AY167" s="18" t="s">
        <v>136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86</v>
      </c>
      <c r="BK167" s="199">
        <f>ROUND(I167*H167,2)</f>
        <v>0</v>
      </c>
      <c r="BL167" s="18" t="s">
        <v>144</v>
      </c>
      <c r="BM167" s="198" t="s">
        <v>1155</v>
      </c>
    </row>
    <row r="168" spans="1:47" s="2" customFormat="1" ht="12">
      <c r="A168" s="37"/>
      <c r="B168" s="38"/>
      <c r="C168" s="37"/>
      <c r="D168" s="200" t="s">
        <v>146</v>
      </c>
      <c r="E168" s="37"/>
      <c r="F168" s="201" t="s">
        <v>245</v>
      </c>
      <c r="G168" s="37"/>
      <c r="H168" s="37"/>
      <c r="I168" s="123"/>
      <c r="J168" s="37"/>
      <c r="K168" s="37"/>
      <c r="L168" s="38"/>
      <c r="M168" s="202"/>
      <c r="N168" s="203"/>
      <c r="O168" s="76"/>
      <c r="P168" s="76"/>
      <c r="Q168" s="76"/>
      <c r="R168" s="76"/>
      <c r="S168" s="76"/>
      <c r="T168" s="7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8" t="s">
        <v>146</v>
      </c>
      <c r="AU168" s="18" t="s">
        <v>88</v>
      </c>
    </row>
    <row r="169" spans="1:51" s="14" customFormat="1" ht="12">
      <c r="A169" s="14"/>
      <c r="B169" s="211"/>
      <c r="C169" s="14"/>
      <c r="D169" s="200" t="s">
        <v>148</v>
      </c>
      <c r="E169" s="212" t="s">
        <v>1</v>
      </c>
      <c r="F169" s="213" t="s">
        <v>1156</v>
      </c>
      <c r="G169" s="14"/>
      <c r="H169" s="214">
        <v>88.2</v>
      </c>
      <c r="I169" s="215"/>
      <c r="J169" s="14"/>
      <c r="K169" s="14"/>
      <c r="L169" s="211"/>
      <c r="M169" s="216"/>
      <c r="N169" s="217"/>
      <c r="O169" s="217"/>
      <c r="P169" s="217"/>
      <c r="Q169" s="217"/>
      <c r="R169" s="217"/>
      <c r="S169" s="217"/>
      <c r="T169" s="21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12" t="s">
        <v>148</v>
      </c>
      <c r="AU169" s="212" t="s">
        <v>88</v>
      </c>
      <c r="AV169" s="14" t="s">
        <v>88</v>
      </c>
      <c r="AW169" s="14" t="s">
        <v>32</v>
      </c>
      <c r="AX169" s="14" t="s">
        <v>78</v>
      </c>
      <c r="AY169" s="212" t="s">
        <v>136</v>
      </c>
    </row>
    <row r="170" spans="1:51" s="15" customFormat="1" ht="12">
      <c r="A170" s="15"/>
      <c r="B170" s="219"/>
      <c r="C170" s="15"/>
      <c r="D170" s="200" t="s">
        <v>148</v>
      </c>
      <c r="E170" s="220" t="s">
        <v>1</v>
      </c>
      <c r="F170" s="221" t="s">
        <v>151</v>
      </c>
      <c r="G170" s="15"/>
      <c r="H170" s="222">
        <v>88.2</v>
      </c>
      <c r="I170" s="223"/>
      <c r="J170" s="15"/>
      <c r="K170" s="15"/>
      <c r="L170" s="219"/>
      <c r="M170" s="224"/>
      <c r="N170" s="225"/>
      <c r="O170" s="225"/>
      <c r="P170" s="225"/>
      <c r="Q170" s="225"/>
      <c r="R170" s="225"/>
      <c r="S170" s="225"/>
      <c r="T170" s="22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20" t="s">
        <v>148</v>
      </c>
      <c r="AU170" s="220" t="s">
        <v>88</v>
      </c>
      <c r="AV170" s="15" t="s">
        <v>144</v>
      </c>
      <c r="AW170" s="15" t="s">
        <v>32</v>
      </c>
      <c r="AX170" s="15" t="s">
        <v>86</v>
      </c>
      <c r="AY170" s="220" t="s">
        <v>136</v>
      </c>
    </row>
    <row r="171" spans="1:65" s="2" customFormat="1" ht="16.5" customHeight="1">
      <c r="A171" s="37"/>
      <c r="B171" s="187"/>
      <c r="C171" s="188" t="s">
        <v>233</v>
      </c>
      <c r="D171" s="188" t="s">
        <v>139</v>
      </c>
      <c r="E171" s="189" t="s">
        <v>1157</v>
      </c>
      <c r="F171" s="190" t="s">
        <v>1158</v>
      </c>
      <c r="G171" s="191" t="s">
        <v>356</v>
      </c>
      <c r="H171" s="192">
        <v>8</v>
      </c>
      <c r="I171" s="193"/>
      <c r="J171" s="192">
        <f>ROUND(I171*H171,2)</f>
        <v>0</v>
      </c>
      <c r="K171" s="190" t="s">
        <v>1</v>
      </c>
      <c r="L171" s="38"/>
      <c r="M171" s="194" t="s">
        <v>1</v>
      </c>
      <c r="N171" s="195" t="s">
        <v>43</v>
      </c>
      <c r="O171" s="76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8" t="s">
        <v>144</v>
      </c>
      <c r="AT171" s="198" t="s">
        <v>139</v>
      </c>
      <c r="AU171" s="198" t="s">
        <v>88</v>
      </c>
      <c r="AY171" s="18" t="s">
        <v>136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86</v>
      </c>
      <c r="BK171" s="199">
        <f>ROUND(I171*H171,2)</f>
        <v>0</v>
      </c>
      <c r="BL171" s="18" t="s">
        <v>144</v>
      </c>
      <c r="BM171" s="198" t="s">
        <v>1159</v>
      </c>
    </row>
    <row r="172" spans="1:47" s="2" customFormat="1" ht="12">
      <c r="A172" s="37"/>
      <c r="B172" s="38"/>
      <c r="C172" s="37"/>
      <c r="D172" s="200" t="s">
        <v>146</v>
      </c>
      <c r="E172" s="37"/>
      <c r="F172" s="201" t="s">
        <v>1158</v>
      </c>
      <c r="G172" s="37"/>
      <c r="H172" s="37"/>
      <c r="I172" s="123"/>
      <c r="J172" s="37"/>
      <c r="K172" s="37"/>
      <c r="L172" s="38"/>
      <c r="M172" s="202"/>
      <c r="N172" s="203"/>
      <c r="O172" s="76"/>
      <c r="P172" s="76"/>
      <c r="Q172" s="76"/>
      <c r="R172" s="76"/>
      <c r="S172" s="76"/>
      <c r="T172" s="7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8" t="s">
        <v>146</v>
      </c>
      <c r="AU172" s="18" t="s">
        <v>88</v>
      </c>
    </row>
    <row r="173" spans="1:51" s="14" customFormat="1" ht="12">
      <c r="A173" s="14"/>
      <c r="B173" s="211"/>
      <c r="C173" s="14"/>
      <c r="D173" s="200" t="s">
        <v>148</v>
      </c>
      <c r="E173" s="212" t="s">
        <v>1</v>
      </c>
      <c r="F173" s="213" t="s">
        <v>195</v>
      </c>
      <c r="G173" s="14"/>
      <c r="H173" s="214">
        <v>8</v>
      </c>
      <c r="I173" s="215"/>
      <c r="J173" s="14"/>
      <c r="K173" s="14"/>
      <c r="L173" s="211"/>
      <c r="M173" s="216"/>
      <c r="N173" s="217"/>
      <c r="O173" s="217"/>
      <c r="P173" s="217"/>
      <c r="Q173" s="217"/>
      <c r="R173" s="217"/>
      <c r="S173" s="217"/>
      <c r="T173" s="21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12" t="s">
        <v>148</v>
      </c>
      <c r="AU173" s="212" t="s">
        <v>88</v>
      </c>
      <c r="AV173" s="14" t="s">
        <v>88</v>
      </c>
      <c r="AW173" s="14" t="s">
        <v>32</v>
      </c>
      <c r="AX173" s="14" t="s">
        <v>78</v>
      </c>
      <c r="AY173" s="212" t="s">
        <v>136</v>
      </c>
    </row>
    <row r="174" spans="1:51" s="15" customFormat="1" ht="12">
      <c r="A174" s="15"/>
      <c r="B174" s="219"/>
      <c r="C174" s="15"/>
      <c r="D174" s="200" t="s">
        <v>148</v>
      </c>
      <c r="E174" s="220" t="s">
        <v>1</v>
      </c>
      <c r="F174" s="221" t="s">
        <v>151</v>
      </c>
      <c r="G174" s="15"/>
      <c r="H174" s="222">
        <v>8</v>
      </c>
      <c r="I174" s="223"/>
      <c r="J174" s="15"/>
      <c r="K174" s="15"/>
      <c r="L174" s="219"/>
      <c r="M174" s="224"/>
      <c r="N174" s="225"/>
      <c r="O174" s="225"/>
      <c r="P174" s="225"/>
      <c r="Q174" s="225"/>
      <c r="R174" s="225"/>
      <c r="S174" s="225"/>
      <c r="T174" s="22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20" t="s">
        <v>148</v>
      </c>
      <c r="AU174" s="220" t="s">
        <v>88</v>
      </c>
      <c r="AV174" s="15" t="s">
        <v>144</v>
      </c>
      <c r="AW174" s="15" t="s">
        <v>32</v>
      </c>
      <c r="AX174" s="15" t="s">
        <v>86</v>
      </c>
      <c r="AY174" s="220" t="s">
        <v>136</v>
      </c>
    </row>
    <row r="175" spans="1:65" s="2" customFormat="1" ht="16.5" customHeight="1">
      <c r="A175" s="37"/>
      <c r="B175" s="187"/>
      <c r="C175" s="188" t="s">
        <v>238</v>
      </c>
      <c r="D175" s="188" t="s">
        <v>139</v>
      </c>
      <c r="E175" s="189" t="s">
        <v>1160</v>
      </c>
      <c r="F175" s="190" t="s">
        <v>1161</v>
      </c>
      <c r="G175" s="191" t="s">
        <v>160</v>
      </c>
      <c r="H175" s="192">
        <v>980</v>
      </c>
      <c r="I175" s="193"/>
      <c r="J175" s="192">
        <f>ROUND(I175*H175,2)</f>
        <v>0</v>
      </c>
      <c r="K175" s="190" t="s">
        <v>1</v>
      </c>
      <c r="L175" s="38"/>
      <c r="M175" s="194" t="s">
        <v>1</v>
      </c>
      <c r="N175" s="195" t="s">
        <v>43</v>
      </c>
      <c r="O175" s="76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8" t="s">
        <v>144</v>
      </c>
      <c r="AT175" s="198" t="s">
        <v>139</v>
      </c>
      <c r="AU175" s="198" t="s">
        <v>88</v>
      </c>
      <c r="AY175" s="18" t="s">
        <v>136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86</v>
      </c>
      <c r="BK175" s="199">
        <f>ROUND(I175*H175,2)</f>
        <v>0</v>
      </c>
      <c r="BL175" s="18" t="s">
        <v>144</v>
      </c>
      <c r="BM175" s="198" t="s">
        <v>1162</v>
      </c>
    </row>
    <row r="176" spans="1:47" s="2" customFormat="1" ht="12">
      <c r="A176" s="37"/>
      <c r="B176" s="38"/>
      <c r="C176" s="37"/>
      <c r="D176" s="200" t="s">
        <v>146</v>
      </c>
      <c r="E176" s="37"/>
      <c r="F176" s="201" t="s">
        <v>1161</v>
      </c>
      <c r="G176" s="37"/>
      <c r="H176" s="37"/>
      <c r="I176" s="123"/>
      <c r="J176" s="37"/>
      <c r="K176" s="37"/>
      <c r="L176" s="38"/>
      <c r="M176" s="202"/>
      <c r="N176" s="203"/>
      <c r="O176" s="76"/>
      <c r="P176" s="76"/>
      <c r="Q176" s="76"/>
      <c r="R176" s="76"/>
      <c r="S176" s="76"/>
      <c r="T176" s="7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8" t="s">
        <v>146</v>
      </c>
      <c r="AU176" s="18" t="s">
        <v>88</v>
      </c>
    </row>
    <row r="177" spans="1:51" s="14" customFormat="1" ht="12">
      <c r="A177" s="14"/>
      <c r="B177" s="211"/>
      <c r="C177" s="14"/>
      <c r="D177" s="200" t="s">
        <v>148</v>
      </c>
      <c r="E177" s="212" t="s">
        <v>1</v>
      </c>
      <c r="F177" s="213" t="s">
        <v>1163</v>
      </c>
      <c r="G177" s="14"/>
      <c r="H177" s="214">
        <v>980</v>
      </c>
      <c r="I177" s="215"/>
      <c r="J177" s="14"/>
      <c r="K177" s="14"/>
      <c r="L177" s="211"/>
      <c r="M177" s="216"/>
      <c r="N177" s="217"/>
      <c r="O177" s="217"/>
      <c r="P177" s="217"/>
      <c r="Q177" s="217"/>
      <c r="R177" s="217"/>
      <c r="S177" s="217"/>
      <c r="T177" s="21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12" t="s">
        <v>148</v>
      </c>
      <c r="AU177" s="212" t="s">
        <v>88</v>
      </c>
      <c r="AV177" s="14" t="s">
        <v>88</v>
      </c>
      <c r="AW177" s="14" t="s">
        <v>32</v>
      </c>
      <c r="AX177" s="14" t="s">
        <v>78</v>
      </c>
      <c r="AY177" s="212" t="s">
        <v>136</v>
      </c>
    </row>
    <row r="178" spans="1:51" s="15" customFormat="1" ht="12">
      <c r="A178" s="15"/>
      <c r="B178" s="219"/>
      <c r="C178" s="15"/>
      <c r="D178" s="200" t="s">
        <v>148</v>
      </c>
      <c r="E178" s="220" t="s">
        <v>1</v>
      </c>
      <c r="F178" s="221" t="s">
        <v>151</v>
      </c>
      <c r="G178" s="15"/>
      <c r="H178" s="222">
        <v>980</v>
      </c>
      <c r="I178" s="223"/>
      <c r="J178" s="15"/>
      <c r="K178" s="15"/>
      <c r="L178" s="219"/>
      <c r="M178" s="224"/>
      <c r="N178" s="225"/>
      <c r="O178" s="225"/>
      <c r="P178" s="225"/>
      <c r="Q178" s="225"/>
      <c r="R178" s="225"/>
      <c r="S178" s="225"/>
      <c r="T178" s="22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20" t="s">
        <v>148</v>
      </c>
      <c r="AU178" s="220" t="s">
        <v>88</v>
      </c>
      <c r="AV178" s="15" t="s">
        <v>144</v>
      </c>
      <c r="AW178" s="15" t="s">
        <v>32</v>
      </c>
      <c r="AX178" s="15" t="s">
        <v>86</v>
      </c>
      <c r="AY178" s="220" t="s">
        <v>136</v>
      </c>
    </row>
    <row r="179" spans="1:65" s="2" customFormat="1" ht="16.5" customHeight="1">
      <c r="A179" s="37"/>
      <c r="B179" s="187"/>
      <c r="C179" s="188" t="s">
        <v>8</v>
      </c>
      <c r="D179" s="188" t="s">
        <v>139</v>
      </c>
      <c r="E179" s="189" t="s">
        <v>1164</v>
      </c>
      <c r="F179" s="190" t="s">
        <v>1165</v>
      </c>
      <c r="G179" s="191" t="s">
        <v>356</v>
      </c>
      <c r="H179" s="192">
        <v>4</v>
      </c>
      <c r="I179" s="193"/>
      <c r="J179" s="192">
        <f>ROUND(I179*H179,2)</f>
        <v>0</v>
      </c>
      <c r="K179" s="190" t="s">
        <v>1</v>
      </c>
      <c r="L179" s="38"/>
      <c r="M179" s="194" t="s">
        <v>1</v>
      </c>
      <c r="N179" s="195" t="s">
        <v>43</v>
      </c>
      <c r="O179" s="76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8" t="s">
        <v>144</v>
      </c>
      <c r="AT179" s="198" t="s">
        <v>139</v>
      </c>
      <c r="AU179" s="198" t="s">
        <v>88</v>
      </c>
      <c r="AY179" s="18" t="s">
        <v>136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8" t="s">
        <v>86</v>
      </c>
      <c r="BK179" s="199">
        <f>ROUND(I179*H179,2)</f>
        <v>0</v>
      </c>
      <c r="BL179" s="18" t="s">
        <v>144</v>
      </c>
      <c r="BM179" s="198" t="s">
        <v>1166</v>
      </c>
    </row>
    <row r="180" spans="1:47" s="2" customFormat="1" ht="12">
      <c r="A180" s="37"/>
      <c r="B180" s="38"/>
      <c r="C180" s="37"/>
      <c r="D180" s="200" t="s">
        <v>146</v>
      </c>
      <c r="E180" s="37"/>
      <c r="F180" s="201" t="s">
        <v>1165</v>
      </c>
      <c r="G180" s="37"/>
      <c r="H180" s="37"/>
      <c r="I180" s="123"/>
      <c r="J180" s="37"/>
      <c r="K180" s="37"/>
      <c r="L180" s="38"/>
      <c r="M180" s="202"/>
      <c r="N180" s="203"/>
      <c r="O180" s="76"/>
      <c r="P180" s="76"/>
      <c r="Q180" s="76"/>
      <c r="R180" s="76"/>
      <c r="S180" s="76"/>
      <c r="T180" s="7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8" t="s">
        <v>146</v>
      </c>
      <c r="AU180" s="18" t="s">
        <v>88</v>
      </c>
    </row>
    <row r="181" spans="1:51" s="14" customFormat="1" ht="12">
      <c r="A181" s="14"/>
      <c r="B181" s="211"/>
      <c r="C181" s="14"/>
      <c r="D181" s="200" t="s">
        <v>148</v>
      </c>
      <c r="E181" s="212" t="s">
        <v>1</v>
      </c>
      <c r="F181" s="213" t="s">
        <v>144</v>
      </c>
      <c r="G181" s="14"/>
      <c r="H181" s="214">
        <v>4</v>
      </c>
      <c r="I181" s="215"/>
      <c r="J181" s="14"/>
      <c r="K181" s="14"/>
      <c r="L181" s="211"/>
      <c r="M181" s="216"/>
      <c r="N181" s="217"/>
      <c r="O181" s="217"/>
      <c r="P181" s="217"/>
      <c r="Q181" s="217"/>
      <c r="R181" s="217"/>
      <c r="S181" s="217"/>
      <c r="T181" s="21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12" t="s">
        <v>148</v>
      </c>
      <c r="AU181" s="212" t="s">
        <v>88</v>
      </c>
      <c r="AV181" s="14" t="s">
        <v>88</v>
      </c>
      <c r="AW181" s="14" t="s">
        <v>32</v>
      </c>
      <c r="AX181" s="14" t="s">
        <v>78</v>
      </c>
      <c r="AY181" s="212" t="s">
        <v>136</v>
      </c>
    </row>
    <row r="182" spans="1:51" s="15" customFormat="1" ht="12">
      <c r="A182" s="15"/>
      <c r="B182" s="219"/>
      <c r="C182" s="15"/>
      <c r="D182" s="200" t="s">
        <v>148</v>
      </c>
      <c r="E182" s="220" t="s">
        <v>1</v>
      </c>
      <c r="F182" s="221" t="s">
        <v>151</v>
      </c>
      <c r="G182" s="15"/>
      <c r="H182" s="222">
        <v>4</v>
      </c>
      <c r="I182" s="223"/>
      <c r="J182" s="15"/>
      <c r="K182" s="15"/>
      <c r="L182" s="219"/>
      <c r="M182" s="224"/>
      <c r="N182" s="225"/>
      <c r="O182" s="225"/>
      <c r="P182" s="225"/>
      <c r="Q182" s="225"/>
      <c r="R182" s="225"/>
      <c r="S182" s="225"/>
      <c r="T182" s="22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20" t="s">
        <v>148</v>
      </c>
      <c r="AU182" s="220" t="s">
        <v>88</v>
      </c>
      <c r="AV182" s="15" t="s">
        <v>144</v>
      </c>
      <c r="AW182" s="15" t="s">
        <v>32</v>
      </c>
      <c r="AX182" s="15" t="s">
        <v>86</v>
      </c>
      <c r="AY182" s="220" t="s">
        <v>136</v>
      </c>
    </row>
    <row r="183" spans="1:65" s="2" customFormat="1" ht="16.5" customHeight="1">
      <c r="A183" s="37"/>
      <c r="B183" s="187"/>
      <c r="C183" s="188" t="s">
        <v>250</v>
      </c>
      <c r="D183" s="188" t="s">
        <v>139</v>
      </c>
      <c r="E183" s="189" t="s">
        <v>1167</v>
      </c>
      <c r="F183" s="190" t="s">
        <v>1168</v>
      </c>
      <c r="G183" s="191" t="s">
        <v>356</v>
      </c>
      <c r="H183" s="192">
        <v>4</v>
      </c>
      <c r="I183" s="193"/>
      <c r="J183" s="192">
        <f>ROUND(I183*H183,2)</f>
        <v>0</v>
      </c>
      <c r="K183" s="190" t="s">
        <v>1</v>
      </c>
      <c r="L183" s="38"/>
      <c r="M183" s="194" t="s">
        <v>1</v>
      </c>
      <c r="N183" s="195" t="s">
        <v>43</v>
      </c>
      <c r="O183" s="76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8" t="s">
        <v>144</v>
      </c>
      <c r="AT183" s="198" t="s">
        <v>139</v>
      </c>
      <c r="AU183" s="198" t="s">
        <v>88</v>
      </c>
      <c r="AY183" s="18" t="s">
        <v>136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86</v>
      </c>
      <c r="BK183" s="199">
        <f>ROUND(I183*H183,2)</f>
        <v>0</v>
      </c>
      <c r="BL183" s="18" t="s">
        <v>144</v>
      </c>
      <c r="BM183" s="198" t="s">
        <v>1169</v>
      </c>
    </row>
    <row r="184" spans="1:47" s="2" customFormat="1" ht="12">
      <c r="A184" s="37"/>
      <c r="B184" s="38"/>
      <c r="C184" s="37"/>
      <c r="D184" s="200" t="s">
        <v>146</v>
      </c>
      <c r="E184" s="37"/>
      <c r="F184" s="201" t="s">
        <v>1168</v>
      </c>
      <c r="G184" s="37"/>
      <c r="H184" s="37"/>
      <c r="I184" s="123"/>
      <c r="J184" s="37"/>
      <c r="K184" s="37"/>
      <c r="L184" s="38"/>
      <c r="M184" s="202"/>
      <c r="N184" s="203"/>
      <c r="O184" s="76"/>
      <c r="P184" s="76"/>
      <c r="Q184" s="76"/>
      <c r="R184" s="76"/>
      <c r="S184" s="76"/>
      <c r="T184" s="7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8" t="s">
        <v>146</v>
      </c>
      <c r="AU184" s="18" t="s">
        <v>88</v>
      </c>
    </row>
    <row r="185" spans="1:51" s="14" customFormat="1" ht="12">
      <c r="A185" s="14"/>
      <c r="B185" s="211"/>
      <c r="C185" s="14"/>
      <c r="D185" s="200" t="s">
        <v>148</v>
      </c>
      <c r="E185" s="212" t="s">
        <v>1</v>
      </c>
      <c r="F185" s="213" t="s">
        <v>144</v>
      </c>
      <c r="G185" s="14"/>
      <c r="H185" s="214">
        <v>4</v>
      </c>
      <c r="I185" s="215"/>
      <c r="J185" s="14"/>
      <c r="K185" s="14"/>
      <c r="L185" s="211"/>
      <c r="M185" s="216"/>
      <c r="N185" s="217"/>
      <c r="O185" s="217"/>
      <c r="P185" s="217"/>
      <c r="Q185" s="217"/>
      <c r="R185" s="217"/>
      <c r="S185" s="217"/>
      <c r="T185" s="21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12" t="s">
        <v>148</v>
      </c>
      <c r="AU185" s="212" t="s">
        <v>88</v>
      </c>
      <c r="AV185" s="14" t="s">
        <v>88</v>
      </c>
      <c r="AW185" s="14" t="s">
        <v>32</v>
      </c>
      <c r="AX185" s="14" t="s">
        <v>78</v>
      </c>
      <c r="AY185" s="212" t="s">
        <v>136</v>
      </c>
    </row>
    <row r="186" spans="1:51" s="15" customFormat="1" ht="12">
      <c r="A186" s="15"/>
      <c r="B186" s="219"/>
      <c r="C186" s="15"/>
      <c r="D186" s="200" t="s">
        <v>148</v>
      </c>
      <c r="E186" s="220" t="s">
        <v>1</v>
      </c>
      <c r="F186" s="221" t="s">
        <v>151</v>
      </c>
      <c r="G186" s="15"/>
      <c r="H186" s="222">
        <v>4</v>
      </c>
      <c r="I186" s="223"/>
      <c r="J186" s="15"/>
      <c r="K186" s="15"/>
      <c r="L186" s="219"/>
      <c r="M186" s="224"/>
      <c r="N186" s="225"/>
      <c r="O186" s="225"/>
      <c r="P186" s="225"/>
      <c r="Q186" s="225"/>
      <c r="R186" s="225"/>
      <c r="S186" s="225"/>
      <c r="T186" s="22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20" t="s">
        <v>148</v>
      </c>
      <c r="AU186" s="220" t="s">
        <v>88</v>
      </c>
      <c r="AV186" s="15" t="s">
        <v>144</v>
      </c>
      <c r="AW186" s="15" t="s">
        <v>32</v>
      </c>
      <c r="AX186" s="15" t="s">
        <v>86</v>
      </c>
      <c r="AY186" s="220" t="s">
        <v>136</v>
      </c>
    </row>
    <row r="187" spans="1:65" s="2" customFormat="1" ht="16.5" customHeight="1">
      <c r="A187" s="37"/>
      <c r="B187" s="187"/>
      <c r="C187" s="188" t="s">
        <v>258</v>
      </c>
      <c r="D187" s="188" t="s">
        <v>139</v>
      </c>
      <c r="E187" s="189" t="s">
        <v>1170</v>
      </c>
      <c r="F187" s="190" t="s">
        <v>1171</v>
      </c>
      <c r="G187" s="191" t="s">
        <v>160</v>
      </c>
      <c r="H187" s="192">
        <v>24</v>
      </c>
      <c r="I187" s="193"/>
      <c r="J187" s="192">
        <f>ROUND(I187*H187,2)</f>
        <v>0</v>
      </c>
      <c r="K187" s="190" t="s">
        <v>1</v>
      </c>
      <c r="L187" s="38"/>
      <c r="M187" s="194" t="s">
        <v>1</v>
      </c>
      <c r="N187" s="195" t="s">
        <v>43</v>
      </c>
      <c r="O187" s="76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8" t="s">
        <v>144</v>
      </c>
      <c r="AT187" s="198" t="s">
        <v>139</v>
      </c>
      <c r="AU187" s="198" t="s">
        <v>88</v>
      </c>
      <c r="AY187" s="18" t="s">
        <v>136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86</v>
      </c>
      <c r="BK187" s="199">
        <f>ROUND(I187*H187,2)</f>
        <v>0</v>
      </c>
      <c r="BL187" s="18" t="s">
        <v>144</v>
      </c>
      <c r="BM187" s="198" t="s">
        <v>1172</v>
      </c>
    </row>
    <row r="188" spans="1:47" s="2" customFormat="1" ht="12">
      <c r="A188" s="37"/>
      <c r="B188" s="38"/>
      <c r="C188" s="37"/>
      <c r="D188" s="200" t="s">
        <v>146</v>
      </c>
      <c r="E188" s="37"/>
      <c r="F188" s="201" t="s">
        <v>1171</v>
      </c>
      <c r="G188" s="37"/>
      <c r="H188" s="37"/>
      <c r="I188" s="123"/>
      <c r="J188" s="37"/>
      <c r="K188" s="37"/>
      <c r="L188" s="38"/>
      <c r="M188" s="202"/>
      <c r="N188" s="203"/>
      <c r="O188" s="76"/>
      <c r="P188" s="76"/>
      <c r="Q188" s="76"/>
      <c r="R188" s="76"/>
      <c r="S188" s="76"/>
      <c r="T188" s="7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8" t="s">
        <v>146</v>
      </c>
      <c r="AU188" s="18" t="s">
        <v>88</v>
      </c>
    </row>
    <row r="189" spans="1:51" s="14" customFormat="1" ht="12">
      <c r="A189" s="14"/>
      <c r="B189" s="211"/>
      <c r="C189" s="14"/>
      <c r="D189" s="200" t="s">
        <v>148</v>
      </c>
      <c r="E189" s="212" t="s">
        <v>1</v>
      </c>
      <c r="F189" s="213" t="s">
        <v>1129</v>
      </c>
      <c r="G189" s="14"/>
      <c r="H189" s="214">
        <v>24</v>
      </c>
      <c r="I189" s="215"/>
      <c r="J189" s="14"/>
      <c r="K189" s="14"/>
      <c r="L189" s="211"/>
      <c r="M189" s="216"/>
      <c r="N189" s="217"/>
      <c r="O189" s="217"/>
      <c r="P189" s="217"/>
      <c r="Q189" s="217"/>
      <c r="R189" s="217"/>
      <c r="S189" s="217"/>
      <c r="T189" s="21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12" t="s">
        <v>148</v>
      </c>
      <c r="AU189" s="212" t="s">
        <v>88</v>
      </c>
      <c r="AV189" s="14" t="s">
        <v>88</v>
      </c>
      <c r="AW189" s="14" t="s">
        <v>32</v>
      </c>
      <c r="AX189" s="14" t="s">
        <v>78</v>
      </c>
      <c r="AY189" s="212" t="s">
        <v>136</v>
      </c>
    </row>
    <row r="190" spans="1:51" s="15" customFormat="1" ht="12">
      <c r="A190" s="15"/>
      <c r="B190" s="219"/>
      <c r="C190" s="15"/>
      <c r="D190" s="200" t="s">
        <v>148</v>
      </c>
      <c r="E190" s="220" t="s">
        <v>1</v>
      </c>
      <c r="F190" s="221" t="s">
        <v>151</v>
      </c>
      <c r="G190" s="15"/>
      <c r="H190" s="222">
        <v>24</v>
      </c>
      <c r="I190" s="223"/>
      <c r="J190" s="15"/>
      <c r="K190" s="15"/>
      <c r="L190" s="219"/>
      <c r="M190" s="224"/>
      <c r="N190" s="225"/>
      <c r="O190" s="225"/>
      <c r="P190" s="225"/>
      <c r="Q190" s="225"/>
      <c r="R190" s="225"/>
      <c r="S190" s="225"/>
      <c r="T190" s="22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20" t="s">
        <v>148</v>
      </c>
      <c r="AU190" s="220" t="s">
        <v>88</v>
      </c>
      <c r="AV190" s="15" t="s">
        <v>144</v>
      </c>
      <c r="AW190" s="15" t="s">
        <v>32</v>
      </c>
      <c r="AX190" s="15" t="s">
        <v>86</v>
      </c>
      <c r="AY190" s="220" t="s">
        <v>136</v>
      </c>
    </row>
    <row r="191" spans="1:65" s="2" customFormat="1" ht="16.5" customHeight="1">
      <c r="A191" s="37"/>
      <c r="B191" s="187"/>
      <c r="C191" s="188" t="s">
        <v>264</v>
      </c>
      <c r="D191" s="188" t="s">
        <v>139</v>
      </c>
      <c r="E191" s="189" t="s">
        <v>1173</v>
      </c>
      <c r="F191" s="190" t="s">
        <v>1174</v>
      </c>
      <c r="G191" s="191" t="s">
        <v>166</v>
      </c>
      <c r="H191" s="192">
        <v>49</v>
      </c>
      <c r="I191" s="193"/>
      <c r="J191" s="192">
        <f>ROUND(I191*H191,2)</f>
        <v>0</v>
      </c>
      <c r="K191" s="190" t="s">
        <v>1</v>
      </c>
      <c r="L191" s="38"/>
      <c r="M191" s="194" t="s">
        <v>1</v>
      </c>
      <c r="N191" s="195" t="s">
        <v>43</v>
      </c>
      <c r="O191" s="76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8" t="s">
        <v>144</v>
      </c>
      <c r="AT191" s="198" t="s">
        <v>139</v>
      </c>
      <c r="AU191" s="198" t="s">
        <v>88</v>
      </c>
      <c r="AY191" s="18" t="s">
        <v>136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8" t="s">
        <v>86</v>
      </c>
      <c r="BK191" s="199">
        <f>ROUND(I191*H191,2)</f>
        <v>0</v>
      </c>
      <c r="BL191" s="18" t="s">
        <v>144</v>
      </c>
      <c r="BM191" s="198" t="s">
        <v>1175</v>
      </c>
    </row>
    <row r="192" spans="1:47" s="2" customFormat="1" ht="12">
      <c r="A192" s="37"/>
      <c r="B192" s="38"/>
      <c r="C192" s="37"/>
      <c r="D192" s="200" t="s">
        <v>146</v>
      </c>
      <c r="E192" s="37"/>
      <c r="F192" s="201" t="s">
        <v>1174</v>
      </c>
      <c r="G192" s="37"/>
      <c r="H192" s="37"/>
      <c r="I192" s="123"/>
      <c r="J192" s="37"/>
      <c r="K192" s="37"/>
      <c r="L192" s="38"/>
      <c r="M192" s="202"/>
      <c r="N192" s="203"/>
      <c r="O192" s="76"/>
      <c r="P192" s="76"/>
      <c r="Q192" s="76"/>
      <c r="R192" s="76"/>
      <c r="S192" s="76"/>
      <c r="T192" s="7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8" t="s">
        <v>146</v>
      </c>
      <c r="AU192" s="18" t="s">
        <v>88</v>
      </c>
    </row>
    <row r="193" spans="1:51" s="14" customFormat="1" ht="12">
      <c r="A193" s="14"/>
      <c r="B193" s="211"/>
      <c r="C193" s="14"/>
      <c r="D193" s="200" t="s">
        <v>148</v>
      </c>
      <c r="E193" s="212" t="s">
        <v>1</v>
      </c>
      <c r="F193" s="213" t="s">
        <v>444</v>
      </c>
      <c r="G193" s="14"/>
      <c r="H193" s="214">
        <v>49</v>
      </c>
      <c r="I193" s="215"/>
      <c r="J193" s="14"/>
      <c r="K193" s="14"/>
      <c r="L193" s="211"/>
      <c r="M193" s="216"/>
      <c r="N193" s="217"/>
      <c r="O193" s="217"/>
      <c r="P193" s="217"/>
      <c r="Q193" s="217"/>
      <c r="R193" s="217"/>
      <c r="S193" s="217"/>
      <c r="T193" s="21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12" t="s">
        <v>148</v>
      </c>
      <c r="AU193" s="212" t="s">
        <v>88</v>
      </c>
      <c r="AV193" s="14" t="s">
        <v>88</v>
      </c>
      <c r="AW193" s="14" t="s">
        <v>32</v>
      </c>
      <c r="AX193" s="14" t="s">
        <v>78</v>
      </c>
      <c r="AY193" s="212" t="s">
        <v>136</v>
      </c>
    </row>
    <row r="194" spans="1:51" s="15" customFormat="1" ht="12">
      <c r="A194" s="15"/>
      <c r="B194" s="219"/>
      <c r="C194" s="15"/>
      <c r="D194" s="200" t="s">
        <v>148</v>
      </c>
      <c r="E194" s="220" t="s">
        <v>1</v>
      </c>
      <c r="F194" s="221" t="s">
        <v>151</v>
      </c>
      <c r="G194" s="15"/>
      <c r="H194" s="222">
        <v>49</v>
      </c>
      <c r="I194" s="223"/>
      <c r="J194" s="15"/>
      <c r="K194" s="15"/>
      <c r="L194" s="219"/>
      <c r="M194" s="224"/>
      <c r="N194" s="225"/>
      <c r="O194" s="225"/>
      <c r="P194" s="225"/>
      <c r="Q194" s="225"/>
      <c r="R194" s="225"/>
      <c r="S194" s="225"/>
      <c r="T194" s="22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20" t="s">
        <v>148</v>
      </c>
      <c r="AU194" s="220" t="s">
        <v>88</v>
      </c>
      <c r="AV194" s="15" t="s">
        <v>144</v>
      </c>
      <c r="AW194" s="15" t="s">
        <v>32</v>
      </c>
      <c r="AX194" s="15" t="s">
        <v>86</v>
      </c>
      <c r="AY194" s="220" t="s">
        <v>136</v>
      </c>
    </row>
    <row r="195" spans="1:65" s="2" customFormat="1" ht="16.5" customHeight="1">
      <c r="A195" s="37"/>
      <c r="B195" s="187"/>
      <c r="C195" s="188" t="s">
        <v>274</v>
      </c>
      <c r="D195" s="188" t="s">
        <v>139</v>
      </c>
      <c r="E195" s="189" t="s">
        <v>1176</v>
      </c>
      <c r="F195" s="190" t="s">
        <v>1177</v>
      </c>
      <c r="G195" s="191" t="s">
        <v>166</v>
      </c>
      <c r="H195" s="192">
        <v>2.4</v>
      </c>
      <c r="I195" s="193"/>
      <c r="J195" s="192">
        <f>ROUND(I195*H195,2)</f>
        <v>0</v>
      </c>
      <c r="K195" s="190" t="s">
        <v>1</v>
      </c>
      <c r="L195" s="38"/>
      <c r="M195" s="194" t="s">
        <v>1</v>
      </c>
      <c r="N195" s="195" t="s">
        <v>43</v>
      </c>
      <c r="O195" s="76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8" t="s">
        <v>144</v>
      </c>
      <c r="AT195" s="198" t="s">
        <v>139</v>
      </c>
      <c r="AU195" s="198" t="s">
        <v>88</v>
      </c>
      <c r="AY195" s="18" t="s">
        <v>136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8" t="s">
        <v>86</v>
      </c>
      <c r="BK195" s="199">
        <f>ROUND(I195*H195,2)</f>
        <v>0</v>
      </c>
      <c r="BL195" s="18" t="s">
        <v>144</v>
      </c>
      <c r="BM195" s="198" t="s">
        <v>1178</v>
      </c>
    </row>
    <row r="196" spans="1:47" s="2" customFormat="1" ht="12">
      <c r="A196" s="37"/>
      <c r="B196" s="38"/>
      <c r="C196" s="37"/>
      <c r="D196" s="200" t="s">
        <v>146</v>
      </c>
      <c r="E196" s="37"/>
      <c r="F196" s="201" t="s">
        <v>1177</v>
      </c>
      <c r="G196" s="37"/>
      <c r="H196" s="37"/>
      <c r="I196" s="123"/>
      <c r="J196" s="37"/>
      <c r="K196" s="37"/>
      <c r="L196" s="38"/>
      <c r="M196" s="202"/>
      <c r="N196" s="203"/>
      <c r="O196" s="76"/>
      <c r="P196" s="76"/>
      <c r="Q196" s="76"/>
      <c r="R196" s="76"/>
      <c r="S196" s="76"/>
      <c r="T196" s="7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8" t="s">
        <v>146</v>
      </c>
      <c r="AU196" s="18" t="s">
        <v>88</v>
      </c>
    </row>
    <row r="197" spans="1:51" s="14" customFormat="1" ht="12">
      <c r="A197" s="14"/>
      <c r="B197" s="211"/>
      <c r="C197" s="14"/>
      <c r="D197" s="200" t="s">
        <v>148</v>
      </c>
      <c r="E197" s="212" t="s">
        <v>1</v>
      </c>
      <c r="F197" s="213" t="s">
        <v>1179</v>
      </c>
      <c r="G197" s="14"/>
      <c r="H197" s="214">
        <v>2.4</v>
      </c>
      <c r="I197" s="215"/>
      <c r="J197" s="14"/>
      <c r="K197" s="14"/>
      <c r="L197" s="211"/>
      <c r="M197" s="216"/>
      <c r="N197" s="217"/>
      <c r="O197" s="217"/>
      <c r="P197" s="217"/>
      <c r="Q197" s="217"/>
      <c r="R197" s="217"/>
      <c r="S197" s="217"/>
      <c r="T197" s="21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12" t="s">
        <v>148</v>
      </c>
      <c r="AU197" s="212" t="s">
        <v>88</v>
      </c>
      <c r="AV197" s="14" t="s">
        <v>88</v>
      </c>
      <c r="AW197" s="14" t="s">
        <v>32</v>
      </c>
      <c r="AX197" s="14" t="s">
        <v>78</v>
      </c>
      <c r="AY197" s="212" t="s">
        <v>136</v>
      </c>
    </row>
    <row r="198" spans="1:51" s="15" customFormat="1" ht="12">
      <c r="A198" s="15"/>
      <c r="B198" s="219"/>
      <c r="C198" s="15"/>
      <c r="D198" s="200" t="s">
        <v>148</v>
      </c>
      <c r="E198" s="220" t="s">
        <v>1</v>
      </c>
      <c r="F198" s="221" t="s">
        <v>151</v>
      </c>
      <c r="G198" s="15"/>
      <c r="H198" s="222">
        <v>2.4</v>
      </c>
      <c r="I198" s="223"/>
      <c r="J198" s="15"/>
      <c r="K198" s="15"/>
      <c r="L198" s="219"/>
      <c r="M198" s="224"/>
      <c r="N198" s="225"/>
      <c r="O198" s="225"/>
      <c r="P198" s="225"/>
      <c r="Q198" s="225"/>
      <c r="R198" s="225"/>
      <c r="S198" s="225"/>
      <c r="T198" s="22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20" t="s">
        <v>148</v>
      </c>
      <c r="AU198" s="220" t="s">
        <v>88</v>
      </c>
      <c r="AV198" s="15" t="s">
        <v>144</v>
      </c>
      <c r="AW198" s="15" t="s">
        <v>32</v>
      </c>
      <c r="AX198" s="15" t="s">
        <v>86</v>
      </c>
      <c r="AY198" s="220" t="s">
        <v>136</v>
      </c>
    </row>
    <row r="199" spans="1:65" s="2" customFormat="1" ht="16.5" customHeight="1">
      <c r="A199" s="37"/>
      <c r="B199" s="187"/>
      <c r="C199" s="188" t="s">
        <v>281</v>
      </c>
      <c r="D199" s="188" t="s">
        <v>139</v>
      </c>
      <c r="E199" s="189" t="s">
        <v>1180</v>
      </c>
      <c r="F199" s="190" t="s">
        <v>1181</v>
      </c>
      <c r="G199" s="191" t="s">
        <v>883</v>
      </c>
      <c r="H199" s="192">
        <v>1</v>
      </c>
      <c r="I199" s="193"/>
      <c r="J199" s="192">
        <f>ROUND(I199*H199,2)</f>
        <v>0</v>
      </c>
      <c r="K199" s="190" t="s">
        <v>1</v>
      </c>
      <c r="L199" s="38"/>
      <c r="M199" s="194" t="s">
        <v>1</v>
      </c>
      <c r="N199" s="195" t="s">
        <v>43</v>
      </c>
      <c r="O199" s="76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8" t="s">
        <v>144</v>
      </c>
      <c r="AT199" s="198" t="s">
        <v>139</v>
      </c>
      <c r="AU199" s="198" t="s">
        <v>88</v>
      </c>
      <c r="AY199" s="18" t="s">
        <v>136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86</v>
      </c>
      <c r="BK199" s="199">
        <f>ROUND(I199*H199,2)</f>
        <v>0</v>
      </c>
      <c r="BL199" s="18" t="s">
        <v>144</v>
      </c>
      <c r="BM199" s="198" t="s">
        <v>1182</v>
      </c>
    </row>
    <row r="200" spans="1:47" s="2" customFormat="1" ht="12">
      <c r="A200" s="37"/>
      <c r="B200" s="38"/>
      <c r="C200" s="37"/>
      <c r="D200" s="200" t="s">
        <v>146</v>
      </c>
      <c r="E200" s="37"/>
      <c r="F200" s="201" t="s">
        <v>1181</v>
      </c>
      <c r="G200" s="37"/>
      <c r="H200" s="37"/>
      <c r="I200" s="123"/>
      <c r="J200" s="37"/>
      <c r="K200" s="37"/>
      <c r="L200" s="38"/>
      <c r="M200" s="202"/>
      <c r="N200" s="203"/>
      <c r="O200" s="76"/>
      <c r="P200" s="76"/>
      <c r="Q200" s="76"/>
      <c r="R200" s="76"/>
      <c r="S200" s="76"/>
      <c r="T200" s="7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8" t="s">
        <v>146</v>
      </c>
      <c r="AU200" s="18" t="s">
        <v>88</v>
      </c>
    </row>
    <row r="201" spans="1:51" s="14" customFormat="1" ht="12">
      <c r="A201" s="14"/>
      <c r="B201" s="211"/>
      <c r="C201" s="14"/>
      <c r="D201" s="200" t="s">
        <v>148</v>
      </c>
      <c r="E201" s="212" t="s">
        <v>1</v>
      </c>
      <c r="F201" s="213" t="s">
        <v>86</v>
      </c>
      <c r="G201" s="14"/>
      <c r="H201" s="214">
        <v>1</v>
      </c>
      <c r="I201" s="215"/>
      <c r="J201" s="14"/>
      <c r="K201" s="14"/>
      <c r="L201" s="211"/>
      <c r="M201" s="216"/>
      <c r="N201" s="217"/>
      <c r="O201" s="217"/>
      <c r="P201" s="217"/>
      <c r="Q201" s="217"/>
      <c r="R201" s="217"/>
      <c r="S201" s="217"/>
      <c r="T201" s="21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12" t="s">
        <v>148</v>
      </c>
      <c r="AU201" s="212" t="s">
        <v>88</v>
      </c>
      <c r="AV201" s="14" t="s">
        <v>88</v>
      </c>
      <c r="AW201" s="14" t="s">
        <v>32</v>
      </c>
      <c r="AX201" s="14" t="s">
        <v>78</v>
      </c>
      <c r="AY201" s="212" t="s">
        <v>136</v>
      </c>
    </row>
    <row r="202" spans="1:51" s="15" customFormat="1" ht="12">
      <c r="A202" s="15"/>
      <c r="B202" s="219"/>
      <c r="C202" s="15"/>
      <c r="D202" s="200" t="s">
        <v>148</v>
      </c>
      <c r="E202" s="220" t="s">
        <v>1</v>
      </c>
      <c r="F202" s="221" t="s">
        <v>151</v>
      </c>
      <c r="G202" s="15"/>
      <c r="H202" s="222">
        <v>1</v>
      </c>
      <c r="I202" s="223"/>
      <c r="J202" s="15"/>
      <c r="K202" s="15"/>
      <c r="L202" s="219"/>
      <c r="M202" s="224"/>
      <c r="N202" s="225"/>
      <c r="O202" s="225"/>
      <c r="P202" s="225"/>
      <c r="Q202" s="225"/>
      <c r="R202" s="225"/>
      <c r="S202" s="225"/>
      <c r="T202" s="226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20" t="s">
        <v>148</v>
      </c>
      <c r="AU202" s="220" t="s">
        <v>88</v>
      </c>
      <c r="AV202" s="15" t="s">
        <v>144</v>
      </c>
      <c r="AW202" s="15" t="s">
        <v>32</v>
      </c>
      <c r="AX202" s="15" t="s">
        <v>86</v>
      </c>
      <c r="AY202" s="220" t="s">
        <v>136</v>
      </c>
    </row>
    <row r="203" spans="1:65" s="2" customFormat="1" ht="16.5" customHeight="1">
      <c r="A203" s="37"/>
      <c r="B203" s="187"/>
      <c r="C203" s="188" t="s">
        <v>7</v>
      </c>
      <c r="D203" s="188" t="s">
        <v>139</v>
      </c>
      <c r="E203" s="189" t="s">
        <v>1183</v>
      </c>
      <c r="F203" s="190" t="s">
        <v>1184</v>
      </c>
      <c r="G203" s="191" t="s">
        <v>160</v>
      </c>
      <c r="H203" s="192">
        <v>980</v>
      </c>
      <c r="I203" s="193"/>
      <c r="J203" s="192">
        <f>ROUND(I203*H203,2)</f>
        <v>0</v>
      </c>
      <c r="K203" s="190" t="s">
        <v>1</v>
      </c>
      <c r="L203" s="38"/>
      <c r="M203" s="194" t="s">
        <v>1</v>
      </c>
      <c r="N203" s="195" t="s">
        <v>43</v>
      </c>
      <c r="O203" s="76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8" t="s">
        <v>144</v>
      </c>
      <c r="AT203" s="198" t="s">
        <v>139</v>
      </c>
      <c r="AU203" s="198" t="s">
        <v>88</v>
      </c>
      <c r="AY203" s="18" t="s">
        <v>136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8" t="s">
        <v>86</v>
      </c>
      <c r="BK203" s="199">
        <f>ROUND(I203*H203,2)</f>
        <v>0</v>
      </c>
      <c r="BL203" s="18" t="s">
        <v>144</v>
      </c>
      <c r="BM203" s="198" t="s">
        <v>1185</v>
      </c>
    </row>
    <row r="204" spans="1:47" s="2" customFormat="1" ht="12">
      <c r="A204" s="37"/>
      <c r="B204" s="38"/>
      <c r="C204" s="37"/>
      <c r="D204" s="200" t="s">
        <v>146</v>
      </c>
      <c r="E204" s="37"/>
      <c r="F204" s="201" t="s">
        <v>1184</v>
      </c>
      <c r="G204" s="37"/>
      <c r="H204" s="37"/>
      <c r="I204" s="123"/>
      <c r="J204" s="37"/>
      <c r="K204" s="37"/>
      <c r="L204" s="38"/>
      <c r="M204" s="202"/>
      <c r="N204" s="203"/>
      <c r="O204" s="76"/>
      <c r="P204" s="76"/>
      <c r="Q204" s="76"/>
      <c r="R204" s="76"/>
      <c r="S204" s="76"/>
      <c r="T204" s="7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8" t="s">
        <v>146</v>
      </c>
      <c r="AU204" s="18" t="s">
        <v>88</v>
      </c>
    </row>
    <row r="205" spans="1:51" s="14" customFormat="1" ht="12">
      <c r="A205" s="14"/>
      <c r="B205" s="211"/>
      <c r="C205" s="14"/>
      <c r="D205" s="200" t="s">
        <v>148</v>
      </c>
      <c r="E205" s="212" t="s">
        <v>1</v>
      </c>
      <c r="F205" s="213" t="s">
        <v>1186</v>
      </c>
      <c r="G205" s="14"/>
      <c r="H205" s="214">
        <v>980</v>
      </c>
      <c r="I205" s="215"/>
      <c r="J205" s="14"/>
      <c r="K205" s="14"/>
      <c r="L205" s="211"/>
      <c r="M205" s="216"/>
      <c r="N205" s="217"/>
      <c r="O205" s="217"/>
      <c r="P205" s="217"/>
      <c r="Q205" s="217"/>
      <c r="R205" s="217"/>
      <c r="S205" s="217"/>
      <c r="T205" s="21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12" t="s">
        <v>148</v>
      </c>
      <c r="AU205" s="212" t="s">
        <v>88</v>
      </c>
      <c r="AV205" s="14" t="s">
        <v>88</v>
      </c>
      <c r="AW205" s="14" t="s">
        <v>32</v>
      </c>
      <c r="AX205" s="14" t="s">
        <v>78</v>
      </c>
      <c r="AY205" s="212" t="s">
        <v>136</v>
      </c>
    </row>
    <row r="206" spans="1:51" s="15" customFormat="1" ht="12">
      <c r="A206" s="15"/>
      <c r="B206" s="219"/>
      <c r="C206" s="15"/>
      <c r="D206" s="200" t="s">
        <v>148</v>
      </c>
      <c r="E206" s="220" t="s">
        <v>1</v>
      </c>
      <c r="F206" s="221" t="s">
        <v>151</v>
      </c>
      <c r="G206" s="15"/>
      <c r="H206" s="222">
        <v>980</v>
      </c>
      <c r="I206" s="223"/>
      <c r="J206" s="15"/>
      <c r="K206" s="15"/>
      <c r="L206" s="219"/>
      <c r="M206" s="224"/>
      <c r="N206" s="225"/>
      <c r="O206" s="225"/>
      <c r="P206" s="225"/>
      <c r="Q206" s="225"/>
      <c r="R206" s="225"/>
      <c r="S206" s="225"/>
      <c r="T206" s="22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20" t="s">
        <v>148</v>
      </c>
      <c r="AU206" s="220" t="s">
        <v>88</v>
      </c>
      <c r="AV206" s="15" t="s">
        <v>144</v>
      </c>
      <c r="AW206" s="15" t="s">
        <v>32</v>
      </c>
      <c r="AX206" s="15" t="s">
        <v>86</v>
      </c>
      <c r="AY206" s="220" t="s">
        <v>136</v>
      </c>
    </row>
    <row r="207" spans="1:65" s="2" customFormat="1" ht="16.5" customHeight="1">
      <c r="A207" s="37"/>
      <c r="B207" s="187"/>
      <c r="C207" s="188" t="s">
        <v>292</v>
      </c>
      <c r="D207" s="188" t="s">
        <v>139</v>
      </c>
      <c r="E207" s="189" t="s">
        <v>1187</v>
      </c>
      <c r="F207" s="190" t="s">
        <v>1188</v>
      </c>
      <c r="G207" s="191" t="s">
        <v>356</v>
      </c>
      <c r="H207" s="192">
        <v>4</v>
      </c>
      <c r="I207" s="193"/>
      <c r="J207" s="192">
        <f>ROUND(I207*H207,2)</f>
        <v>0</v>
      </c>
      <c r="K207" s="190" t="s">
        <v>1</v>
      </c>
      <c r="L207" s="38"/>
      <c r="M207" s="194" t="s">
        <v>1</v>
      </c>
      <c r="N207" s="195" t="s">
        <v>43</v>
      </c>
      <c r="O207" s="76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198" t="s">
        <v>144</v>
      </c>
      <c r="AT207" s="198" t="s">
        <v>139</v>
      </c>
      <c r="AU207" s="198" t="s">
        <v>88</v>
      </c>
      <c r="AY207" s="18" t="s">
        <v>136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8" t="s">
        <v>86</v>
      </c>
      <c r="BK207" s="199">
        <f>ROUND(I207*H207,2)</f>
        <v>0</v>
      </c>
      <c r="BL207" s="18" t="s">
        <v>144</v>
      </c>
      <c r="BM207" s="198" t="s">
        <v>1189</v>
      </c>
    </row>
    <row r="208" spans="1:47" s="2" customFormat="1" ht="12">
      <c r="A208" s="37"/>
      <c r="B208" s="38"/>
      <c r="C208" s="37"/>
      <c r="D208" s="200" t="s">
        <v>146</v>
      </c>
      <c r="E208" s="37"/>
      <c r="F208" s="201" t="s">
        <v>1188</v>
      </c>
      <c r="G208" s="37"/>
      <c r="H208" s="37"/>
      <c r="I208" s="123"/>
      <c r="J208" s="37"/>
      <c r="K208" s="37"/>
      <c r="L208" s="38"/>
      <c r="M208" s="202"/>
      <c r="N208" s="203"/>
      <c r="O208" s="76"/>
      <c r="P208" s="76"/>
      <c r="Q208" s="76"/>
      <c r="R208" s="76"/>
      <c r="S208" s="76"/>
      <c r="T208" s="7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8" t="s">
        <v>146</v>
      </c>
      <c r="AU208" s="18" t="s">
        <v>88</v>
      </c>
    </row>
    <row r="209" spans="1:51" s="14" customFormat="1" ht="12">
      <c r="A209" s="14"/>
      <c r="B209" s="211"/>
      <c r="C209" s="14"/>
      <c r="D209" s="200" t="s">
        <v>148</v>
      </c>
      <c r="E209" s="212" t="s">
        <v>1</v>
      </c>
      <c r="F209" s="213" t="s">
        <v>144</v>
      </c>
      <c r="G209" s="14"/>
      <c r="H209" s="214">
        <v>4</v>
      </c>
      <c r="I209" s="215"/>
      <c r="J209" s="14"/>
      <c r="K209" s="14"/>
      <c r="L209" s="211"/>
      <c r="M209" s="216"/>
      <c r="N209" s="217"/>
      <c r="O209" s="217"/>
      <c r="P209" s="217"/>
      <c r="Q209" s="217"/>
      <c r="R209" s="217"/>
      <c r="S209" s="217"/>
      <c r="T209" s="21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12" t="s">
        <v>148</v>
      </c>
      <c r="AU209" s="212" t="s">
        <v>88</v>
      </c>
      <c r="AV209" s="14" t="s">
        <v>88</v>
      </c>
      <c r="AW209" s="14" t="s">
        <v>32</v>
      </c>
      <c r="AX209" s="14" t="s">
        <v>78</v>
      </c>
      <c r="AY209" s="212" t="s">
        <v>136</v>
      </c>
    </row>
    <row r="210" spans="1:51" s="15" customFormat="1" ht="12">
      <c r="A210" s="15"/>
      <c r="B210" s="219"/>
      <c r="C210" s="15"/>
      <c r="D210" s="200" t="s">
        <v>148</v>
      </c>
      <c r="E210" s="220" t="s">
        <v>1</v>
      </c>
      <c r="F210" s="221" t="s">
        <v>151</v>
      </c>
      <c r="G210" s="15"/>
      <c r="H210" s="222">
        <v>4</v>
      </c>
      <c r="I210" s="223"/>
      <c r="J210" s="15"/>
      <c r="K210" s="15"/>
      <c r="L210" s="219"/>
      <c r="M210" s="224"/>
      <c r="N210" s="225"/>
      <c r="O210" s="225"/>
      <c r="P210" s="225"/>
      <c r="Q210" s="225"/>
      <c r="R210" s="225"/>
      <c r="S210" s="225"/>
      <c r="T210" s="22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20" t="s">
        <v>148</v>
      </c>
      <c r="AU210" s="220" t="s">
        <v>88</v>
      </c>
      <c r="AV210" s="15" t="s">
        <v>144</v>
      </c>
      <c r="AW210" s="15" t="s">
        <v>32</v>
      </c>
      <c r="AX210" s="15" t="s">
        <v>86</v>
      </c>
      <c r="AY210" s="220" t="s">
        <v>136</v>
      </c>
    </row>
    <row r="211" spans="1:65" s="2" customFormat="1" ht="16.5" customHeight="1">
      <c r="A211" s="37"/>
      <c r="B211" s="187"/>
      <c r="C211" s="188" t="s">
        <v>298</v>
      </c>
      <c r="D211" s="188" t="s">
        <v>139</v>
      </c>
      <c r="E211" s="189" t="s">
        <v>1190</v>
      </c>
      <c r="F211" s="190" t="s">
        <v>1191</v>
      </c>
      <c r="G211" s="191" t="s">
        <v>356</v>
      </c>
      <c r="H211" s="192">
        <v>4</v>
      </c>
      <c r="I211" s="193"/>
      <c r="J211" s="192">
        <f>ROUND(I211*H211,2)</f>
        <v>0</v>
      </c>
      <c r="K211" s="190" t="s">
        <v>1</v>
      </c>
      <c r="L211" s="38"/>
      <c r="M211" s="194" t="s">
        <v>1</v>
      </c>
      <c r="N211" s="195" t="s">
        <v>43</v>
      </c>
      <c r="O211" s="76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8" t="s">
        <v>144</v>
      </c>
      <c r="AT211" s="198" t="s">
        <v>139</v>
      </c>
      <c r="AU211" s="198" t="s">
        <v>88</v>
      </c>
      <c r="AY211" s="18" t="s">
        <v>136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8" t="s">
        <v>86</v>
      </c>
      <c r="BK211" s="199">
        <f>ROUND(I211*H211,2)</f>
        <v>0</v>
      </c>
      <c r="BL211" s="18" t="s">
        <v>144</v>
      </c>
      <c r="BM211" s="198" t="s">
        <v>1192</v>
      </c>
    </row>
    <row r="212" spans="1:47" s="2" customFormat="1" ht="12">
      <c r="A212" s="37"/>
      <c r="B212" s="38"/>
      <c r="C212" s="37"/>
      <c r="D212" s="200" t="s">
        <v>146</v>
      </c>
      <c r="E212" s="37"/>
      <c r="F212" s="201" t="s">
        <v>1191</v>
      </c>
      <c r="G212" s="37"/>
      <c r="H212" s="37"/>
      <c r="I212" s="123"/>
      <c r="J212" s="37"/>
      <c r="K212" s="37"/>
      <c r="L212" s="38"/>
      <c r="M212" s="202"/>
      <c r="N212" s="203"/>
      <c r="O212" s="76"/>
      <c r="P212" s="76"/>
      <c r="Q212" s="76"/>
      <c r="R212" s="76"/>
      <c r="S212" s="76"/>
      <c r="T212" s="7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8" t="s">
        <v>146</v>
      </c>
      <c r="AU212" s="18" t="s">
        <v>88</v>
      </c>
    </row>
    <row r="213" spans="1:51" s="14" customFormat="1" ht="12">
      <c r="A213" s="14"/>
      <c r="B213" s="211"/>
      <c r="C213" s="14"/>
      <c r="D213" s="200" t="s">
        <v>148</v>
      </c>
      <c r="E213" s="212" t="s">
        <v>1</v>
      </c>
      <c r="F213" s="213" t="s">
        <v>144</v>
      </c>
      <c r="G213" s="14"/>
      <c r="H213" s="214">
        <v>4</v>
      </c>
      <c r="I213" s="215"/>
      <c r="J213" s="14"/>
      <c r="K213" s="14"/>
      <c r="L213" s="211"/>
      <c r="M213" s="216"/>
      <c r="N213" s="217"/>
      <c r="O213" s="217"/>
      <c r="P213" s="217"/>
      <c r="Q213" s="217"/>
      <c r="R213" s="217"/>
      <c r="S213" s="217"/>
      <c r="T213" s="21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12" t="s">
        <v>148</v>
      </c>
      <c r="AU213" s="212" t="s">
        <v>88</v>
      </c>
      <c r="AV213" s="14" t="s">
        <v>88</v>
      </c>
      <c r="AW213" s="14" t="s">
        <v>32</v>
      </c>
      <c r="AX213" s="14" t="s">
        <v>78</v>
      </c>
      <c r="AY213" s="212" t="s">
        <v>136</v>
      </c>
    </row>
    <row r="214" spans="1:51" s="15" customFormat="1" ht="12">
      <c r="A214" s="15"/>
      <c r="B214" s="219"/>
      <c r="C214" s="15"/>
      <c r="D214" s="200" t="s">
        <v>148</v>
      </c>
      <c r="E214" s="220" t="s">
        <v>1</v>
      </c>
      <c r="F214" s="221" t="s">
        <v>151</v>
      </c>
      <c r="G214" s="15"/>
      <c r="H214" s="222">
        <v>4</v>
      </c>
      <c r="I214" s="223"/>
      <c r="J214" s="15"/>
      <c r="K214" s="15"/>
      <c r="L214" s="219"/>
      <c r="M214" s="224"/>
      <c r="N214" s="225"/>
      <c r="O214" s="225"/>
      <c r="P214" s="225"/>
      <c r="Q214" s="225"/>
      <c r="R214" s="225"/>
      <c r="S214" s="225"/>
      <c r="T214" s="226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20" t="s">
        <v>148</v>
      </c>
      <c r="AU214" s="220" t="s">
        <v>88</v>
      </c>
      <c r="AV214" s="15" t="s">
        <v>144</v>
      </c>
      <c r="AW214" s="15" t="s">
        <v>32</v>
      </c>
      <c r="AX214" s="15" t="s">
        <v>86</v>
      </c>
      <c r="AY214" s="220" t="s">
        <v>136</v>
      </c>
    </row>
    <row r="215" spans="1:65" s="2" customFormat="1" ht="16.5" customHeight="1">
      <c r="A215" s="37"/>
      <c r="B215" s="187"/>
      <c r="C215" s="188" t="s">
        <v>305</v>
      </c>
      <c r="D215" s="188" t="s">
        <v>139</v>
      </c>
      <c r="E215" s="189" t="s">
        <v>1193</v>
      </c>
      <c r="F215" s="190" t="s">
        <v>1194</v>
      </c>
      <c r="G215" s="191" t="s">
        <v>160</v>
      </c>
      <c r="H215" s="192">
        <v>980</v>
      </c>
      <c r="I215" s="193"/>
      <c r="J215" s="192">
        <f>ROUND(I215*H215,2)</f>
        <v>0</v>
      </c>
      <c r="K215" s="190" t="s">
        <v>1</v>
      </c>
      <c r="L215" s="38"/>
      <c r="M215" s="194" t="s">
        <v>1</v>
      </c>
      <c r="N215" s="195" t="s">
        <v>43</v>
      </c>
      <c r="O215" s="76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98" t="s">
        <v>144</v>
      </c>
      <c r="AT215" s="198" t="s">
        <v>139</v>
      </c>
      <c r="AU215" s="198" t="s">
        <v>88</v>
      </c>
      <c r="AY215" s="18" t="s">
        <v>136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8" t="s">
        <v>86</v>
      </c>
      <c r="BK215" s="199">
        <f>ROUND(I215*H215,2)</f>
        <v>0</v>
      </c>
      <c r="BL215" s="18" t="s">
        <v>144</v>
      </c>
      <c r="BM215" s="198" t="s">
        <v>1195</v>
      </c>
    </row>
    <row r="216" spans="1:47" s="2" customFormat="1" ht="12">
      <c r="A216" s="37"/>
      <c r="B216" s="38"/>
      <c r="C216" s="37"/>
      <c r="D216" s="200" t="s">
        <v>146</v>
      </c>
      <c r="E216" s="37"/>
      <c r="F216" s="201" t="s">
        <v>1194</v>
      </c>
      <c r="G216" s="37"/>
      <c r="H216" s="37"/>
      <c r="I216" s="123"/>
      <c r="J216" s="37"/>
      <c r="K216" s="37"/>
      <c r="L216" s="38"/>
      <c r="M216" s="202"/>
      <c r="N216" s="203"/>
      <c r="O216" s="76"/>
      <c r="P216" s="76"/>
      <c r="Q216" s="76"/>
      <c r="R216" s="76"/>
      <c r="S216" s="76"/>
      <c r="T216" s="7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8" t="s">
        <v>146</v>
      </c>
      <c r="AU216" s="18" t="s">
        <v>88</v>
      </c>
    </row>
    <row r="217" spans="1:51" s="14" customFormat="1" ht="12">
      <c r="A217" s="14"/>
      <c r="B217" s="211"/>
      <c r="C217" s="14"/>
      <c r="D217" s="200" t="s">
        <v>148</v>
      </c>
      <c r="E217" s="212" t="s">
        <v>1</v>
      </c>
      <c r="F217" s="213" t="s">
        <v>1163</v>
      </c>
      <c r="G217" s="14"/>
      <c r="H217" s="214">
        <v>980</v>
      </c>
      <c r="I217" s="215"/>
      <c r="J217" s="14"/>
      <c r="K217" s="14"/>
      <c r="L217" s="211"/>
      <c r="M217" s="216"/>
      <c r="N217" s="217"/>
      <c r="O217" s="217"/>
      <c r="P217" s="217"/>
      <c r="Q217" s="217"/>
      <c r="R217" s="217"/>
      <c r="S217" s="217"/>
      <c r="T217" s="21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12" t="s">
        <v>148</v>
      </c>
      <c r="AU217" s="212" t="s">
        <v>88</v>
      </c>
      <c r="AV217" s="14" t="s">
        <v>88</v>
      </c>
      <c r="AW217" s="14" t="s">
        <v>32</v>
      </c>
      <c r="AX217" s="14" t="s">
        <v>78</v>
      </c>
      <c r="AY217" s="212" t="s">
        <v>136</v>
      </c>
    </row>
    <row r="218" spans="1:51" s="15" customFormat="1" ht="12">
      <c r="A218" s="15"/>
      <c r="B218" s="219"/>
      <c r="C218" s="15"/>
      <c r="D218" s="200" t="s">
        <v>148</v>
      </c>
      <c r="E218" s="220" t="s">
        <v>1</v>
      </c>
      <c r="F218" s="221" t="s">
        <v>151</v>
      </c>
      <c r="G218" s="15"/>
      <c r="H218" s="222">
        <v>980</v>
      </c>
      <c r="I218" s="223"/>
      <c r="J218" s="15"/>
      <c r="K218" s="15"/>
      <c r="L218" s="219"/>
      <c r="M218" s="224"/>
      <c r="N218" s="225"/>
      <c r="O218" s="225"/>
      <c r="P218" s="225"/>
      <c r="Q218" s="225"/>
      <c r="R218" s="225"/>
      <c r="S218" s="225"/>
      <c r="T218" s="22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20" t="s">
        <v>148</v>
      </c>
      <c r="AU218" s="220" t="s">
        <v>88</v>
      </c>
      <c r="AV218" s="15" t="s">
        <v>144</v>
      </c>
      <c r="AW218" s="15" t="s">
        <v>32</v>
      </c>
      <c r="AX218" s="15" t="s">
        <v>86</v>
      </c>
      <c r="AY218" s="220" t="s">
        <v>136</v>
      </c>
    </row>
    <row r="219" spans="1:65" s="2" customFormat="1" ht="16.5" customHeight="1">
      <c r="A219" s="37"/>
      <c r="B219" s="187"/>
      <c r="C219" s="188" t="s">
        <v>314</v>
      </c>
      <c r="D219" s="188" t="s">
        <v>139</v>
      </c>
      <c r="E219" s="189" t="s">
        <v>1196</v>
      </c>
      <c r="F219" s="190" t="s">
        <v>1197</v>
      </c>
      <c r="G219" s="191" t="s">
        <v>160</v>
      </c>
      <c r="H219" s="192">
        <v>980</v>
      </c>
      <c r="I219" s="193"/>
      <c r="J219" s="192">
        <f>ROUND(I219*H219,2)</f>
        <v>0</v>
      </c>
      <c r="K219" s="190" t="s">
        <v>1</v>
      </c>
      <c r="L219" s="38"/>
      <c r="M219" s="194" t="s">
        <v>1</v>
      </c>
      <c r="N219" s="195" t="s">
        <v>43</v>
      </c>
      <c r="O219" s="76"/>
      <c r="P219" s="196">
        <f>O219*H219</f>
        <v>0</v>
      </c>
      <c r="Q219" s="196">
        <v>0</v>
      </c>
      <c r="R219" s="196">
        <f>Q219*H219</f>
        <v>0</v>
      </c>
      <c r="S219" s="196">
        <v>0</v>
      </c>
      <c r="T219" s="197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98" t="s">
        <v>144</v>
      </c>
      <c r="AT219" s="198" t="s">
        <v>139</v>
      </c>
      <c r="AU219" s="198" t="s">
        <v>88</v>
      </c>
      <c r="AY219" s="18" t="s">
        <v>136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8" t="s">
        <v>86</v>
      </c>
      <c r="BK219" s="199">
        <f>ROUND(I219*H219,2)</f>
        <v>0</v>
      </c>
      <c r="BL219" s="18" t="s">
        <v>144</v>
      </c>
      <c r="BM219" s="198" t="s">
        <v>1198</v>
      </c>
    </row>
    <row r="220" spans="1:47" s="2" customFormat="1" ht="12">
      <c r="A220" s="37"/>
      <c r="B220" s="38"/>
      <c r="C220" s="37"/>
      <c r="D220" s="200" t="s">
        <v>146</v>
      </c>
      <c r="E220" s="37"/>
      <c r="F220" s="201" t="s">
        <v>1197</v>
      </c>
      <c r="G220" s="37"/>
      <c r="H220" s="37"/>
      <c r="I220" s="123"/>
      <c r="J220" s="37"/>
      <c r="K220" s="37"/>
      <c r="L220" s="38"/>
      <c r="M220" s="202"/>
      <c r="N220" s="203"/>
      <c r="O220" s="76"/>
      <c r="P220" s="76"/>
      <c r="Q220" s="76"/>
      <c r="R220" s="76"/>
      <c r="S220" s="76"/>
      <c r="T220" s="7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T220" s="18" t="s">
        <v>146</v>
      </c>
      <c r="AU220" s="18" t="s">
        <v>88</v>
      </c>
    </row>
    <row r="221" spans="1:51" s="14" customFormat="1" ht="12">
      <c r="A221" s="14"/>
      <c r="B221" s="211"/>
      <c r="C221" s="14"/>
      <c r="D221" s="200" t="s">
        <v>148</v>
      </c>
      <c r="E221" s="212" t="s">
        <v>1</v>
      </c>
      <c r="F221" s="213" t="s">
        <v>1163</v>
      </c>
      <c r="G221" s="14"/>
      <c r="H221" s="214">
        <v>980</v>
      </c>
      <c r="I221" s="215"/>
      <c r="J221" s="14"/>
      <c r="K221" s="14"/>
      <c r="L221" s="211"/>
      <c r="M221" s="216"/>
      <c r="N221" s="217"/>
      <c r="O221" s="217"/>
      <c r="P221" s="217"/>
      <c r="Q221" s="217"/>
      <c r="R221" s="217"/>
      <c r="S221" s="217"/>
      <c r="T221" s="21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12" t="s">
        <v>148</v>
      </c>
      <c r="AU221" s="212" t="s">
        <v>88</v>
      </c>
      <c r="AV221" s="14" t="s">
        <v>88</v>
      </c>
      <c r="AW221" s="14" t="s">
        <v>32</v>
      </c>
      <c r="AX221" s="14" t="s">
        <v>78</v>
      </c>
      <c r="AY221" s="212" t="s">
        <v>136</v>
      </c>
    </row>
    <row r="222" spans="1:51" s="15" customFormat="1" ht="12">
      <c r="A222" s="15"/>
      <c r="B222" s="219"/>
      <c r="C222" s="15"/>
      <c r="D222" s="200" t="s">
        <v>148</v>
      </c>
      <c r="E222" s="220" t="s">
        <v>1</v>
      </c>
      <c r="F222" s="221" t="s">
        <v>151</v>
      </c>
      <c r="G222" s="15"/>
      <c r="H222" s="222">
        <v>980</v>
      </c>
      <c r="I222" s="223"/>
      <c r="J222" s="15"/>
      <c r="K222" s="15"/>
      <c r="L222" s="219"/>
      <c r="M222" s="224"/>
      <c r="N222" s="225"/>
      <c r="O222" s="225"/>
      <c r="P222" s="225"/>
      <c r="Q222" s="225"/>
      <c r="R222" s="225"/>
      <c r="S222" s="225"/>
      <c r="T222" s="226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20" t="s">
        <v>148</v>
      </c>
      <c r="AU222" s="220" t="s">
        <v>88</v>
      </c>
      <c r="AV222" s="15" t="s">
        <v>144</v>
      </c>
      <c r="AW222" s="15" t="s">
        <v>32</v>
      </c>
      <c r="AX222" s="15" t="s">
        <v>86</v>
      </c>
      <c r="AY222" s="220" t="s">
        <v>136</v>
      </c>
    </row>
    <row r="223" spans="1:65" s="2" customFormat="1" ht="16.5" customHeight="1">
      <c r="A223" s="37"/>
      <c r="B223" s="187"/>
      <c r="C223" s="188" t="s">
        <v>319</v>
      </c>
      <c r="D223" s="188" t="s">
        <v>139</v>
      </c>
      <c r="E223" s="189" t="s">
        <v>1199</v>
      </c>
      <c r="F223" s="190" t="s">
        <v>1200</v>
      </c>
      <c r="G223" s="191" t="s">
        <v>356</v>
      </c>
      <c r="H223" s="192">
        <v>8</v>
      </c>
      <c r="I223" s="193"/>
      <c r="J223" s="192">
        <f>ROUND(I223*H223,2)</f>
        <v>0</v>
      </c>
      <c r="K223" s="190" t="s">
        <v>1</v>
      </c>
      <c r="L223" s="38"/>
      <c r="M223" s="194" t="s">
        <v>1</v>
      </c>
      <c r="N223" s="195" t="s">
        <v>43</v>
      </c>
      <c r="O223" s="76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8" t="s">
        <v>144</v>
      </c>
      <c r="AT223" s="198" t="s">
        <v>139</v>
      </c>
      <c r="AU223" s="198" t="s">
        <v>88</v>
      </c>
      <c r="AY223" s="18" t="s">
        <v>136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86</v>
      </c>
      <c r="BK223" s="199">
        <f>ROUND(I223*H223,2)</f>
        <v>0</v>
      </c>
      <c r="BL223" s="18" t="s">
        <v>144</v>
      </c>
      <c r="BM223" s="198" t="s">
        <v>1201</v>
      </c>
    </row>
    <row r="224" spans="1:47" s="2" customFormat="1" ht="12">
      <c r="A224" s="37"/>
      <c r="B224" s="38"/>
      <c r="C224" s="37"/>
      <c r="D224" s="200" t="s">
        <v>146</v>
      </c>
      <c r="E224" s="37"/>
      <c r="F224" s="201" t="s">
        <v>1200</v>
      </c>
      <c r="G224" s="37"/>
      <c r="H224" s="37"/>
      <c r="I224" s="123"/>
      <c r="J224" s="37"/>
      <c r="K224" s="37"/>
      <c r="L224" s="38"/>
      <c r="M224" s="202"/>
      <c r="N224" s="203"/>
      <c r="O224" s="76"/>
      <c r="P224" s="76"/>
      <c r="Q224" s="76"/>
      <c r="R224" s="76"/>
      <c r="S224" s="76"/>
      <c r="T224" s="7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8" t="s">
        <v>146</v>
      </c>
      <c r="AU224" s="18" t="s">
        <v>88</v>
      </c>
    </row>
    <row r="225" spans="1:51" s="14" customFormat="1" ht="12">
      <c r="A225" s="14"/>
      <c r="B225" s="211"/>
      <c r="C225" s="14"/>
      <c r="D225" s="200" t="s">
        <v>148</v>
      </c>
      <c r="E225" s="212" t="s">
        <v>1</v>
      </c>
      <c r="F225" s="213" t="s">
        <v>195</v>
      </c>
      <c r="G225" s="14"/>
      <c r="H225" s="214">
        <v>8</v>
      </c>
      <c r="I225" s="215"/>
      <c r="J225" s="14"/>
      <c r="K225" s="14"/>
      <c r="L225" s="211"/>
      <c r="M225" s="216"/>
      <c r="N225" s="217"/>
      <c r="O225" s="217"/>
      <c r="P225" s="217"/>
      <c r="Q225" s="217"/>
      <c r="R225" s="217"/>
      <c r="S225" s="217"/>
      <c r="T225" s="21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12" t="s">
        <v>148</v>
      </c>
      <c r="AU225" s="212" t="s">
        <v>88</v>
      </c>
      <c r="AV225" s="14" t="s">
        <v>88</v>
      </c>
      <c r="AW225" s="14" t="s">
        <v>32</v>
      </c>
      <c r="AX225" s="14" t="s">
        <v>78</v>
      </c>
      <c r="AY225" s="212" t="s">
        <v>136</v>
      </c>
    </row>
    <row r="226" spans="1:51" s="15" customFormat="1" ht="12">
      <c r="A226" s="15"/>
      <c r="B226" s="219"/>
      <c r="C226" s="15"/>
      <c r="D226" s="200" t="s">
        <v>148</v>
      </c>
      <c r="E226" s="220" t="s">
        <v>1</v>
      </c>
      <c r="F226" s="221" t="s">
        <v>151</v>
      </c>
      <c r="G226" s="15"/>
      <c r="H226" s="222">
        <v>8</v>
      </c>
      <c r="I226" s="223"/>
      <c r="J226" s="15"/>
      <c r="K226" s="15"/>
      <c r="L226" s="219"/>
      <c r="M226" s="224"/>
      <c r="N226" s="225"/>
      <c r="O226" s="225"/>
      <c r="P226" s="225"/>
      <c r="Q226" s="225"/>
      <c r="R226" s="225"/>
      <c r="S226" s="225"/>
      <c r="T226" s="22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20" t="s">
        <v>148</v>
      </c>
      <c r="AU226" s="220" t="s">
        <v>88</v>
      </c>
      <c r="AV226" s="15" t="s">
        <v>144</v>
      </c>
      <c r="AW226" s="15" t="s">
        <v>32</v>
      </c>
      <c r="AX226" s="15" t="s">
        <v>86</v>
      </c>
      <c r="AY226" s="220" t="s">
        <v>136</v>
      </c>
    </row>
    <row r="227" spans="1:65" s="2" customFormat="1" ht="21.75" customHeight="1">
      <c r="A227" s="37"/>
      <c r="B227" s="187"/>
      <c r="C227" s="188" t="s">
        <v>326</v>
      </c>
      <c r="D227" s="188" t="s">
        <v>139</v>
      </c>
      <c r="E227" s="189" t="s">
        <v>1202</v>
      </c>
      <c r="F227" s="190" t="s">
        <v>1203</v>
      </c>
      <c r="G227" s="191" t="s">
        <v>160</v>
      </c>
      <c r="H227" s="192">
        <v>24</v>
      </c>
      <c r="I227" s="193"/>
      <c r="J227" s="192">
        <f>ROUND(I227*H227,2)</f>
        <v>0</v>
      </c>
      <c r="K227" s="190" t="s">
        <v>143</v>
      </c>
      <c r="L227" s="38"/>
      <c r="M227" s="194" t="s">
        <v>1</v>
      </c>
      <c r="N227" s="195" t="s">
        <v>43</v>
      </c>
      <c r="O227" s="76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8" t="s">
        <v>144</v>
      </c>
      <c r="AT227" s="198" t="s">
        <v>139</v>
      </c>
      <c r="AU227" s="198" t="s">
        <v>88</v>
      </c>
      <c r="AY227" s="18" t="s">
        <v>136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8" t="s">
        <v>86</v>
      </c>
      <c r="BK227" s="199">
        <f>ROUND(I227*H227,2)</f>
        <v>0</v>
      </c>
      <c r="BL227" s="18" t="s">
        <v>144</v>
      </c>
      <c r="BM227" s="198" t="s">
        <v>1204</v>
      </c>
    </row>
    <row r="228" spans="1:47" s="2" customFormat="1" ht="12">
      <c r="A228" s="37"/>
      <c r="B228" s="38"/>
      <c r="C228" s="37"/>
      <c r="D228" s="200" t="s">
        <v>146</v>
      </c>
      <c r="E228" s="37"/>
      <c r="F228" s="201" t="s">
        <v>1205</v>
      </c>
      <c r="G228" s="37"/>
      <c r="H228" s="37"/>
      <c r="I228" s="123"/>
      <c r="J228" s="37"/>
      <c r="K228" s="37"/>
      <c r="L228" s="38"/>
      <c r="M228" s="202"/>
      <c r="N228" s="203"/>
      <c r="O228" s="76"/>
      <c r="P228" s="76"/>
      <c r="Q228" s="76"/>
      <c r="R228" s="76"/>
      <c r="S228" s="76"/>
      <c r="T228" s="7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8" t="s">
        <v>146</v>
      </c>
      <c r="AU228" s="18" t="s">
        <v>88</v>
      </c>
    </row>
    <row r="229" spans="1:51" s="13" customFormat="1" ht="12">
      <c r="A229" s="13"/>
      <c r="B229" s="204"/>
      <c r="C229" s="13"/>
      <c r="D229" s="200" t="s">
        <v>148</v>
      </c>
      <c r="E229" s="205" t="s">
        <v>1</v>
      </c>
      <c r="F229" s="206" t="s">
        <v>1206</v>
      </c>
      <c r="G229" s="13"/>
      <c r="H229" s="205" t="s">
        <v>1</v>
      </c>
      <c r="I229" s="207"/>
      <c r="J229" s="13"/>
      <c r="K229" s="13"/>
      <c r="L229" s="204"/>
      <c r="M229" s="208"/>
      <c r="N229" s="209"/>
      <c r="O229" s="209"/>
      <c r="P229" s="209"/>
      <c r="Q229" s="209"/>
      <c r="R229" s="209"/>
      <c r="S229" s="209"/>
      <c r="T229" s="21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05" t="s">
        <v>148</v>
      </c>
      <c r="AU229" s="205" t="s">
        <v>88</v>
      </c>
      <c r="AV229" s="13" t="s">
        <v>86</v>
      </c>
      <c r="AW229" s="13" t="s">
        <v>32</v>
      </c>
      <c r="AX229" s="13" t="s">
        <v>78</v>
      </c>
      <c r="AY229" s="205" t="s">
        <v>136</v>
      </c>
    </row>
    <row r="230" spans="1:51" s="14" customFormat="1" ht="12">
      <c r="A230" s="14"/>
      <c r="B230" s="211"/>
      <c r="C230" s="14"/>
      <c r="D230" s="200" t="s">
        <v>148</v>
      </c>
      <c r="E230" s="212" t="s">
        <v>1</v>
      </c>
      <c r="F230" s="213" t="s">
        <v>1129</v>
      </c>
      <c r="G230" s="14"/>
      <c r="H230" s="214">
        <v>24</v>
      </c>
      <c r="I230" s="215"/>
      <c r="J230" s="14"/>
      <c r="K230" s="14"/>
      <c r="L230" s="211"/>
      <c r="M230" s="216"/>
      <c r="N230" s="217"/>
      <c r="O230" s="217"/>
      <c r="P230" s="217"/>
      <c r="Q230" s="217"/>
      <c r="R230" s="217"/>
      <c r="S230" s="217"/>
      <c r="T230" s="21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12" t="s">
        <v>148</v>
      </c>
      <c r="AU230" s="212" t="s">
        <v>88</v>
      </c>
      <c r="AV230" s="14" t="s">
        <v>88</v>
      </c>
      <c r="AW230" s="14" t="s">
        <v>32</v>
      </c>
      <c r="AX230" s="14" t="s">
        <v>78</v>
      </c>
      <c r="AY230" s="212" t="s">
        <v>136</v>
      </c>
    </row>
    <row r="231" spans="1:51" s="15" customFormat="1" ht="12">
      <c r="A231" s="15"/>
      <c r="B231" s="219"/>
      <c r="C231" s="15"/>
      <c r="D231" s="200" t="s">
        <v>148</v>
      </c>
      <c r="E231" s="220" t="s">
        <v>1</v>
      </c>
      <c r="F231" s="221" t="s">
        <v>151</v>
      </c>
      <c r="G231" s="15"/>
      <c r="H231" s="222">
        <v>24</v>
      </c>
      <c r="I231" s="223"/>
      <c r="J231" s="15"/>
      <c r="K231" s="15"/>
      <c r="L231" s="219"/>
      <c r="M231" s="224"/>
      <c r="N231" s="225"/>
      <c r="O231" s="225"/>
      <c r="P231" s="225"/>
      <c r="Q231" s="225"/>
      <c r="R231" s="225"/>
      <c r="S231" s="225"/>
      <c r="T231" s="22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20" t="s">
        <v>148</v>
      </c>
      <c r="AU231" s="220" t="s">
        <v>88</v>
      </c>
      <c r="AV231" s="15" t="s">
        <v>144</v>
      </c>
      <c r="AW231" s="15" t="s">
        <v>32</v>
      </c>
      <c r="AX231" s="15" t="s">
        <v>86</v>
      </c>
      <c r="AY231" s="220" t="s">
        <v>136</v>
      </c>
    </row>
    <row r="232" spans="1:65" s="2" customFormat="1" ht="21.75" customHeight="1">
      <c r="A232" s="37"/>
      <c r="B232" s="187"/>
      <c r="C232" s="188" t="s">
        <v>343</v>
      </c>
      <c r="D232" s="188" t="s">
        <v>139</v>
      </c>
      <c r="E232" s="189" t="s">
        <v>1207</v>
      </c>
      <c r="F232" s="190" t="s">
        <v>1208</v>
      </c>
      <c r="G232" s="191" t="s">
        <v>160</v>
      </c>
      <c r="H232" s="192">
        <v>24</v>
      </c>
      <c r="I232" s="193"/>
      <c r="J232" s="192">
        <f>ROUND(I232*H232,2)</f>
        <v>0</v>
      </c>
      <c r="K232" s="190" t="s">
        <v>143</v>
      </c>
      <c r="L232" s="38"/>
      <c r="M232" s="194" t="s">
        <v>1</v>
      </c>
      <c r="N232" s="195" t="s">
        <v>43</v>
      </c>
      <c r="O232" s="76"/>
      <c r="P232" s="196">
        <f>O232*H232</f>
        <v>0</v>
      </c>
      <c r="Q232" s="196">
        <v>0.225634</v>
      </c>
      <c r="R232" s="196">
        <f>Q232*H232</f>
        <v>5.415216</v>
      </c>
      <c r="S232" s="196">
        <v>0</v>
      </c>
      <c r="T232" s="197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8" t="s">
        <v>144</v>
      </c>
      <c r="AT232" s="198" t="s">
        <v>139</v>
      </c>
      <c r="AU232" s="198" t="s">
        <v>88</v>
      </c>
      <c r="AY232" s="18" t="s">
        <v>136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8" t="s">
        <v>86</v>
      </c>
      <c r="BK232" s="199">
        <f>ROUND(I232*H232,2)</f>
        <v>0</v>
      </c>
      <c r="BL232" s="18" t="s">
        <v>144</v>
      </c>
      <c r="BM232" s="198" t="s">
        <v>1209</v>
      </c>
    </row>
    <row r="233" spans="1:47" s="2" customFormat="1" ht="12">
      <c r="A233" s="37"/>
      <c r="B233" s="38"/>
      <c r="C233" s="37"/>
      <c r="D233" s="200" t="s">
        <v>146</v>
      </c>
      <c r="E233" s="37"/>
      <c r="F233" s="201" t="s">
        <v>1210</v>
      </c>
      <c r="G233" s="37"/>
      <c r="H233" s="37"/>
      <c r="I233" s="123"/>
      <c r="J233" s="37"/>
      <c r="K233" s="37"/>
      <c r="L233" s="38"/>
      <c r="M233" s="202"/>
      <c r="N233" s="203"/>
      <c r="O233" s="76"/>
      <c r="P233" s="76"/>
      <c r="Q233" s="76"/>
      <c r="R233" s="76"/>
      <c r="S233" s="76"/>
      <c r="T233" s="7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8" t="s">
        <v>146</v>
      </c>
      <c r="AU233" s="18" t="s">
        <v>88</v>
      </c>
    </row>
    <row r="234" spans="1:51" s="13" customFormat="1" ht="12">
      <c r="A234" s="13"/>
      <c r="B234" s="204"/>
      <c r="C234" s="13"/>
      <c r="D234" s="200" t="s">
        <v>148</v>
      </c>
      <c r="E234" s="205" t="s">
        <v>1</v>
      </c>
      <c r="F234" s="206" t="s">
        <v>1211</v>
      </c>
      <c r="G234" s="13"/>
      <c r="H234" s="205" t="s">
        <v>1</v>
      </c>
      <c r="I234" s="207"/>
      <c r="J234" s="13"/>
      <c r="K234" s="13"/>
      <c r="L234" s="204"/>
      <c r="M234" s="208"/>
      <c r="N234" s="209"/>
      <c r="O234" s="209"/>
      <c r="P234" s="209"/>
      <c r="Q234" s="209"/>
      <c r="R234" s="209"/>
      <c r="S234" s="209"/>
      <c r="T234" s="21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05" t="s">
        <v>148</v>
      </c>
      <c r="AU234" s="205" t="s">
        <v>88</v>
      </c>
      <c r="AV234" s="13" t="s">
        <v>86</v>
      </c>
      <c r="AW234" s="13" t="s">
        <v>32</v>
      </c>
      <c r="AX234" s="13" t="s">
        <v>78</v>
      </c>
      <c r="AY234" s="205" t="s">
        <v>136</v>
      </c>
    </row>
    <row r="235" spans="1:51" s="14" customFormat="1" ht="12">
      <c r="A235" s="14"/>
      <c r="B235" s="211"/>
      <c r="C235" s="14"/>
      <c r="D235" s="200" t="s">
        <v>148</v>
      </c>
      <c r="E235" s="212" t="s">
        <v>1</v>
      </c>
      <c r="F235" s="213" t="s">
        <v>1129</v>
      </c>
      <c r="G235" s="14"/>
      <c r="H235" s="214">
        <v>24</v>
      </c>
      <c r="I235" s="215"/>
      <c r="J235" s="14"/>
      <c r="K235" s="14"/>
      <c r="L235" s="211"/>
      <c r="M235" s="216"/>
      <c r="N235" s="217"/>
      <c r="O235" s="217"/>
      <c r="P235" s="217"/>
      <c r="Q235" s="217"/>
      <c r="R235" s="217"/>
      <c r="S235" s="217"/>
      <c r="T235" s="21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12" t="s">
        <v>148</v>
      </c>
      <c r="AU235" s="212" t="s">
        <v>88</v>
      </c>
      <c r="AV235" s="14" t="s">
        <v>88</v>
      </c>
      <c r="AW235" s="14" t="s">
        <v>32</v>
      </c>
      <c r="AX235" s="14" t="s">
        <v>78</v>
      </c>
      <c r="AY235" s="212" t="s">
        <v>136</v>
      </c>
    </row>
    <row r="236" spans="1:51" s="15" customFormat="1" ht="12">
      <c r="A236" s="15"/>
      <c r="B236" s="219"/>
      <c r="C236" s="15"/>
      <c r="D236" s="200" t="s">
        <v>148</v>
      </c>
      <c r="E236" s="220" t="s">
        <v>1</v>
      </c>
      <c r="F236" s="221" t="s">
        <v>151</v>
      </c>
      <c r="G236" s="15"/>
      <c r="H236" s="222">
        <v>24</v>
      </c>
      <c r="I236" s="223"/>
      <c r="J236" s="15"/>
      <c r="K236" s="15"/>
      <c r="L236" s="219"/>
      <c r="M236" s="224"/>
      <c r="N236" s="225"/>
      <c r="O236" s="225"/>
      <c r="P236" s="225"/>
      <c r="Q236" s="225"/>
      <c r="R236" s="225"/>
      <c r="S236" s="225"/>
      <c r="T236" s="22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20" t="s">
        <v>148</v>
      </c>
      <c r="AU236" s="220" t="s">
        <v>88</v>
      </c>
      <c r="AV236" s="15" t="s">
        <v>144</v>
      </c>
      <c r="AW236" s="15" t="s">
        <v>32</v>
      </c>
      <c r="AX236" s="15" t="s">
        <v>86</v>
      </c>
      <c r="AY236" s="220" t="s">
        <v>136</v>
      </c>
    </row>
    <row r="237" spans="1:65" s="2" customFormat="1" ht="16.5" customHeight="1">
      <c r="A237" s="37"/>
      <c r="B237" s="187"/>
      <c r="C237" s="188" t="s">
        <v>346</v>
      </c>
      <c r="D237" s="188" t="s">
        <v>139</v>
      </c>
      <c r="E237" s="189" t="s">
        <v>1212</v>
      </c>
      <c r="F237" s="190" t="s">
        <v>1213</v>
      </c>
      <c r="G237" s="191" t="s">
        <v>356</v>
      </c>
      <c r="H237" s="192">
        <v>6</v>
      </c>
      <c r="I237" s="193"/>
      <c r="J237" s="192">
        <f>ROUND(I237*H237,2)</f>
        <v>0</v>
      </c>
      <c r="K237" s="190" t="s">
        <v>1</v>
      </c>
      <c r="L237" s="38"/>
      <c r="M237" s="194" t="s">
        <v>1</v>
      </c>
      <c r="N237" s="195" t="s">
        <v>43</v>
      </c>
      <c r="O237" s="76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8" t="s">
        <v>144</v>
      </c>
      <c r="AT237" s="198" t="s">
        <v>139</v>
      </c>
      <c r="AU237" s="198" t="s">
        <v>88</v>
      </c>
      <c r="AY237" s="18" t="s">
        <v>136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8" t="s">
        <v>86</v>
      </c>
      <c r="BK237" s="199">
        <f>ROUND(I237*H237,2)</f>
        <v>0</v>
      </c>
      <c r="BL237" s="18" t="s">
        <v>144</v>
      </c>
      <c r="BM237" s="198" t="s">
        <v>1214</v>
      </c>
    </row>
    <row r="238" spans="1:47" s="2" customFormat="1" ht="12">
      <c r="A238" s="37"/>
      <c r="B238" s="38"/>
      <c r="C238" s="37"/>
      <c r="D238" s="200" t="s">
        <v>146</v>
      </c>
      <c r="E238" s="37"/>
      <c r="F238" s="201" t="s">
        <v>1213</v>
      </c>
      <c r="G238" s="37"/>
      <c r="H238" s="37"/>
      <c r="I238" s="123"/>
      <c r="J238" s="37"/>
      <c r="K238" s="37"/>
      <c r="L238" s="38"/>
      <c r="M238" s="202"/>
      <c r="N238" s="203"/>
      <c r="O238" s="76"/>
      <c r="P238" s="76"/>
      <c r="Q238" s="76"/>
      <c r="R238" s="76"/>
      <c r="S238" s="76"/>
      <c r="T238" s="7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8" t="s">
        <v>146</v>
      </c>
      <c r="AU238" s="18" t="s">
        <v>88</v>
      </c>
    </row>
    <row r="239" spans="1:51" s="14" customFormat="1" ht="12">
      <c r="A239" s="14"/>
      <c r="B239" s="211"/>
      <c r="C239" s="14"/>
      <c r="D239" s="200" t="s">
        <v>148</v>
      </c>
      <c r="E239" s="212" t="s">
        <v>1</v>
      </c>
      <c r="F239" s="213" t="s">
        <v>181</v>
      </c>
      <c r="G239" s="14"/>
      <c r="H239" s="214">
        <v>6</v>
      </c>
      <c r="I239" s="215"/>
      <c r="J239" s="14"/>
      <c r="K239" s="14"/>
      <c r="L239" s="211"/>
      <c r="M239" s="216"/>
      <c r="N239" s="217"/>
      <c r="O239" s="217"/>
      <c r="P239" s="217"/>
      <c r="Q239" s="217"/>
      <c r="R239" s="217"/>
      <c r="S239" s="217"/>
      <c r="T239" s="21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12" t="s">
        <v>148</v>
      </c>
      <c r="AU239" s="212" t="s">
        <v>88</v>
      </c>
      <c r="AV239" s="14" t="s">
        <v>88</v>
      </c>
      <c r="AW239" s="14" t="s">
        <v>32</v>
      </c>
      <c r="AX239" s="14" t="s">
        <v>78</v>
      </c>
      <c r="AY239" s="212" t="s">
        <v>136</v>
      </c>
    </row>
    <row r="240" spans="1:51" s="15" customFormat="1" ht="12">
      <c r="A240" s="15"/>
      <c r="B240" s="219"/>
      <c r="C240" s="15"/>
      <c r="D240" s="200" t="s">
        <v>148</v>
      </c>
      <c r="E240" s="220" t="s">
        <v>1</v>
      </c>
      <c r="F240" s="221" t="s">
        <v>151</v>
      </c>
      <c r="G240" s="15"/>
      <c r="H240" s="222">
        <v>6</v>
      </c>
      <c r="I240" s="223"/>
      <c r="J240" s="15"/>
      <c r="K240" s="15"/>
      <c r="L240" s="219"/>
      <c r="M240" s="224"/>
      <c r="N240" s="225"/>
      <c r="O240" s="225"/>
      <c r="P240" s="225"/>
      <c r="Q240" s="225"/>
      <c r="R240" s="225"/>
      <c r="S240" s="225"/>
      <c r="T240" s="226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20" t="s">
        <v>148</v>
      </c>
      <c r="AU240" s="220" t="s">
        <v>88</v>
      </c>
      <c r="AV240" s="15" t="s">
        <v>144</v>
      </c>
      <c r="AW240" s="15" t="s">
        <v>32</v>
      </c>
      <c r="AX240" s="15" t="s">
        <v>86</v>
      </c>
      <c r="AY240" s="220" t="s">
        <v>136</v>
      </c>
    </row>
    <row r="241" spans="1:63" s="12" customFormat="1" ht="25.9" customHeight="1">
      <c r="A241" s="12"/>
      <c r="B241" s="174"/>
      <c r="C241" s="12"/>
      <c r="D241" s="175" t="s">
        <v>77</v>
      </c>
      <c r="E241" s="176" t="s">
        <v>101</v>
      </c>
      <c r="F241" s="176" t="s">
        <v>102</v>
      </c>
      <c r="G241" s="12"/>
      <c r="H241" s="12"/>
      <c r="I241" s="177"/>
      <c r="J241" s="178">
        <f>BK241</f>
        <v>0</v>
      </c>
      <c r="K241" s="12"/>
      <c r="L241" s="174"/>
      <c r="M241" s="179"/>
      <c r="N241" s="180"/>
      <c r="O241" s="180"/>
      <c r="P241" s="181">
        <f>P242</f>
        <v>0</v>
      </c>
      <c r="Q241" s="180"/>
      <c r="R241" s="181">
        <f>R242</f>
        <v>0</v>
      </c>
      <c r="S241" s="180"/>
      <c r="T241" s="182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175" t="s">
        <v>174</v>
      </c>
      <c r="AT241" s="183" t="s">
        <v>77</v>
      </c>
      <c r="AU241" s="183" t="s">
        <v>78</v>
      </c>
      <c r="AY241" s="175" t="s">
        <v>136</v>
      </c>
      <c r="BK241" s="184">
        <f>BK242</f>
        <v>0</v>
      </c>
    </row>
    <row r="242" spans="1:63" s="12" customFormat="1" ht="22.8" customHeight="1">
      <c r="A242" s="12"/>
      <c r="B242" s="174"/>
      <c r="C242" s="12"/>
      <c r="D242" s="175" t="s">
        <v>77</v>
      </c>
      <c r="E242" s="185" t="s">
        <v>1215</v>
      </c>
      <c r="F242" s="185" t="s">
        <v>1216</v>
      </c>
      <c r="G242" s="12"/>
      <c r="H242" s="12"/>
      <c r="I242" s="177"/>
      <c r="J242" s="186">
        <f>BK242</f>
        <v>0</v>
      </c>
      <c r="K242" s="12"/>
      <c r="L242" s="174"/>
      <c r="M242" s="179"/>
      <c r="N242" s="180"/>
      <c r="O242" s="180"/>
      <c r="P242" s="181">
        <f>SUM(P243:P246)</f>
        <v>0</v>
      </c>
      <c r="Q242" s="180"/>
      <c r="R242" s="181">
        <f>SUM(R243:R246)</f>
        <v>0</v>
      </c>
      <c r="S242" s="180"/>
      <c r="T242" s="182">
        <f>SUM(T243:T246)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75" t="s">
        <v>174</v>
      </c>
      <c r="AT242" s="183" t="s">
        <v>77</v>
      </c>
      <c r="AU242" s="183" t="s">
        <v>86</v>
      </c>
      <c r="AY242" s="175" t="s">
        <v>136</v>
      </c>
      <c r="BK242" s="184">
        <f>SUM(BK243:BK246)</f>
        <v>0</v>
      </c>
    </row>
    <row r="243" spans="1:65" s="2" customFormat="1" ht="16.5" customHeight="1">
      <c r="A243" s="37"/>
      <c r="B243" s="187"/>
      <c r="C243" s="188" t="s">
        <v>350</v>
      </c>
      <c r="D243" s="188" t="s">
        <v>139</v>
      </c>
      <c r="E243" s="189" t="s">
        <v>1217</v>
      </c>
      <c r="F243" s="190" t="s">
        <v>1218</v>
      </c>
      <c r="G243" s="191" t="s">
        <v>883</v>
      </c>
      <c r="H243" s="192">
        <v>1</v>
      </c>
      <c r="I243" s="193"/>
      <c r="J243" s="192">
        <f>ROUND(I243*H243,2)</f>
        <v>0</v>
      </c>
      <c r="K243" s="190" t="s">
        <v>143</v>
      </c>
      <c r="L243" s="38"/>
      <c r="M243" s="194" t="s">
        <v>1</v>
      </c>
      <c r="N243" s="195" t="s">
        <v>43</v>
      </c>
      <c r="O243" s="76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8" t="s">
        <v>1219</v>
      </c>
      <c r="AT243" s="198" t="s">
        <v>139</v>
      </c>
      <c r="AU243" s="198" t="s">
        <v>88</v>
      </c>
      <c r="AY243" s="18" t="s">
        <v>136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8" t="s">
        <v>86</v>
      </c>
      <c r="BK243" s="199">
        <f>ROUND(I243*H243,2)</f>
        <v>0</v>
      </c>
      <c r="BL243" s="18" t="s">
        <v>1219</v>
      </c>
      <c r="BM243" s="198" t="s">
        <v>1220</v>
      </c>
    </row>
    <row r="244" spans="1:47" s="2" customFormat="1" ht="12">
      <c r="A244" s="37"/>
      <c r="B244" s="38"/>
      <c r="C244" s="37"/>
      <c r="D244" s="200" t="s">
        <v>146</v>
      </c>
      <c r="E244" s="37"/>
      <c r="F244" s="201" t="s">
        <v>1221</v>
      </c>
      <c r="G244" s="37"/>
      <c r="H244" s="37"/>
      <c r="I244" s="123"/>
      <c r="J244" s="37"/>
      <c r="K244" s="37"/>
      <c r="L244" s="38"/>
      <c r="M244" s="202"/>
      <c r="N244" s="203"/>
      <c r="O244" s="76"/>
      <c r="P244" s="76"/>
      <c r="Q244" s="76"/>
      <c r="R244" s="76"/>
      <c r="S244" s="76"/>
      <c r="T244" s="7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8" t="s">
        <v>146</v>
      </c>
      <c r="AU244" s="18" t="s">
        <v>88</v>
      </c>
    </row>
    <row r="245" spans="1:51" s="14" customFormat="1" ht="12">
      <c r="A245" s="14"/>
      <c r="B245" s="211"/>
      <c r="C245" s="14"/>
      <c r="D245" s="200" t="s">
        <v>148</v>
      </c>
      <c r="E245" s="212" t="s">
        <v>1</v>
      </c>
      <c r="F245" s="213" t="s">
        <v>86</v>
      </c>
      <c r="G245" s="14"/>
      <c r="H245" s="214">
        <v>1</v>
      </c>
      <c r="I245" s="215"/>
      <c r="J245" s="14"/>
      <c r="K245" s="14"/>
      <c r="L245" s="211"/>
      <c r="M245" s="216"/>
      <c r="N245" s="217"/>
      <c r="O245" s="217"/>
      <c r="P245" s="217"/>
      <c r="Q245" s="217"/>
      <c r="R245" s="217"/>
      <c r="S245" s="217"/>
      <c r="T245" s="218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12" t="s">
        <v>148</v>
      </c>
      <c r="AU245" s="212" t="s">
        <v>88</v>
      </c>
      <c r="AV245" s="14" t="s">
        <v>88</v>
      </c>
      <c r="AW245" s="14" t="s">
        <v>32</v>
      </c>
      <c r="AX245" s="14" t="s">
        <v>78</v>
      </c>
      <c r="AY245" s="212" t="s">
        <v>136</v>
      </c>
    </row>
    <row r="246" spans="1:51" s="15" customFormat="1" ht="12">
      <c r="A246" s="15"/>
      <c r="B246" s="219"/>
      <c r="C246" s="15"/>
      <c r="D246" s="200" t="s">
        <v>148</v>
      </c>
      <c r="E246" s="220" t="s">
        <v>1</v>
      </c>
      <c r="F246" s="221" t="s">
        <v>151</v>
      </c>
      <c r="G246" s="15"/>
      <c r="H246" s="222">
        <v>1</v>
      </c>
      <c r="I246" s="223"/>
      <c r="J246" s="15"/>
      <c r="K246" s="15"/>
      <c r="L246" s="219"/>
      <c r="M246" s="236"/>
      <c r="N246" s="237"/>
      <c r="O246" s="237"/>
      <c r="P246" s="237"/>
      <c r="Q246" s="237"/>
      <c r="R246" s="237"/>
      <c r="S246" s="237"/>
      <c r="T246" s="238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20" t="s">
        <v>148</v>
      </c>
      <c r="AU246" s="220" t="s">
        <v>88</v>
      </c>
      <c r="AV246" s="15" t="s">
        <v>144</v>
      </c>
      <c r="AW246" s="15" t="s">
        <v>32</v>
      </c>
      <c r="AX246" s="15" t="s">
        <v>86</v>
      </c>
      <c r="AY246" s="220" t="s">
        <v>136</v>
      </c>
    </row>
    <row r="247" spans="1:31" s="2" customFormat="1" ht="6.95" customHeight="1">
      <c r="A247" s="37"/>
      <c r="B247" s="59"/>
      <c r="C247" s="60"/>
      <c r="D247" s="60"/>
      <c r="E247" s="60"/>
      <c r="F247" s="60"/>
      <c r="G247" s="60"/>
      <c r="H247" s="60"/>
      <c r="I247" s="147"/>
      <c r="J247" s="60"/>
      <c r="K247" s="60"/>
      <c r="L247" s="38"/>
      <c r="M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</row>
  </sheetData>
  <autoFilter ref="C119:K24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9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104</v>
      </c>
      <c r="I4" s="119"/>
      <c r="L4" s="21"/>
      <c r="M4" s="121" t="s">
        <v>10</v>
      </c>
      <c r="AT4" s="18" t="s">
        <v>3</v>
      </c>
    </row>
    <row r="5" spans="2:12" s="1" customFormat="1" ht="6.95" customHeight="1">
      <c r="B5" s="21"/>
      <c r="I5" s="119"/>
      <c r="L5" s="21"/>
    </row>
    <row r="6" spans="2:12" s="1" customFormat="1" ht="12" customHeight="1">
      <c r="B6" s="21"/>
      <c r="D6" s="31" t="s">
        <v>15</v>
      </c>
      <c r="I6" s="119"/>
      <c r="L6" s="21"/>
    </row>
    <row r="7" spans="2:12" s="1" customFormat="1" ht="16.5" customHeight="1">
      <c r="B7" s="21"/>
      <c r="E7" s="122" t="str">
        <f>'Rekapitulace stavby'!K6</f>
        <v>III/19347 a III/19348 Kvíčovice (2.etapa)</v>
      </c>
      <c r="F7" s="31"/>
      <c r="G7" s="31"/>
      <c r="H7" s="31"/>
      <c r="I7" s="119"/>
      <c r="L7" s="21"/>
    </row>
    <row r="8" spans="1:31" s="2" customFormat="1" ht="12" customHeight="1">
      <c r="A8" s="37"/>
      <c r="B8" s="38"/>
      <c r="C8" s="37"/>
      <c r="D8" s="31" t="s">
        <v>105</v>
      </c>
      <c r="E8" s="37"/>
      <c r="F8" s="37"/>
      <c r="G8" s="37"/>
      <c r="H8" s="37"/>
      <c r="I8" s="123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1105</v>
      </c>
      <c r="F9" s="37"/>
      <c r="G9" s="37"/>
      <c r="H9" s="37"/>
      <c r="I9" s="123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123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124" t="s">
        <v>18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19</v>
      </c>
      <c r="E12" s="37"/>
      <c r="F12" s="26" t="s">
        <v>25</v>
      </c>
      <c r="G12" s="37"/>
      <c r="H12" s="37"/>
      <c r="I12" s="124" t="s">
        <v>21</v>
      </c>
      <c r="J12" s="68" t="str">
        <f>'Rekapitulace stavby'!AN8</f>
        <v>23. 2. 2020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23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124" t="s">
        <v>24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4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23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4" t="s">
        <v>24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4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23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4" t="s">
        <v>24</v>
      </c>
      <c r="J20" s="26" t="s">
        <v>30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124" t="s">
        <v>26</v>
      </c>
      <c r="J21" s="26" t="s">
        <v>1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23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33</v>
      </c>
      <c r="E23" s="37"/>
      <c r="F23" s="37"/>
      <c r="G23" s="37"/>
      <c r="H23" s="37"/>
      <c r="I23" s="124" t="s">
        <v>24</v>
      </c>
      <c r="J23" s="26" t="s">
        <v>34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35</v>
      </c>
      <c r="F24" s="37"/>
      <c r="G24" s="37"/>
      <c r="H24" s="37"/>
      <c r="I24" s="124" t="s">
        <v>26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23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36</v>
      </c>
      <c r="E26" s="37"/>
      <c r="F26" s="37"/>
      <c r="G26" s="37"/>
      <c r="H26" s="37"/>
      <c r="I26" s="123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5"/>
      <c r="B27" s="126"/>
      <c r="C27" s="125"/>
      <c r="D27" s="125"/>
      <c r="E27" s="35" t="s">
        <v>1</v>
      </c>
      <c r="F27" s="35"/>
      <c r="G27" s="35"/>
      <c r="H27" s="35"/>
      <c r="I27" s="127"/>
      <c r="J27" s="125"/>
      <c r="K27" s="125"/>
      <c r="L27" s="128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23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2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30" t="s">
        <v>38</v>
      </c>
      <c r="E30" s="37"/>
      <c r="F30" s="37"/>
      <c r="G30" s="37"/>
      <c r="H30" s="37"/>
      <c r="I30" s="123"/>
      <c r="J30" s="95">
        <f>ROUND(J117,2)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2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40</v>
      </c>
      <c r="G32" s="37"/>
      <c r="H32" s="37"/>
      <c r="I32" s="131" t="s">
        <v>39</v>
      </c>
      <c r="J32" s="42" t="s">
        <v>41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32" t="s">
        <v>42</v>
      </c>
      <c r="E33" s="31" t="s">
        <v>43</v>
      </c>
      <c r="F33" s="133">
        <f>ROUND((SUM(BE117:BE168)),2)</f>
        <v>0</v>
      </c>
      <c r="G33" s="37"/>
      <c r="H33" s="37"/>
      <c r="I33" s="134">
        <v>0.21</v>
      </c>
      <c r="J33" s="133">
        <f>ROUND(((SUM(BE117:BE168))*I33),2)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44</v>
      </c>
      <c r="F34" s="133">
        <f>ROUND((SUM(BF117:BF168)),2)</f>
        <v>0</v>
      </c>
      <c r="G34" s="37"/>
      <c r="H34" s="37"/>
      <c r="I34" s="134">
        <v>0.15</v>
      </c>
      <c r="J34" s="133">
        <f>ROUND(((SUM(BF117:BF168))*I34),2)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45</v>
      </c>
      <c r="F35" s="133">
        <f>ROUND((SUM(BG117:BG168)),2)</f>
        <v>0</v>
      </c>
      <c r="G35" s="37"/>
      <c r="H35" s="37"/>
      <c r="I35" s="134">
        <v>0.21</v>
      </c>
      <c r="J35" s="133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46</v>
      </c>
      <c r="F36" s="133">
        <f>ROUND((SUM(BH117:BH168)),2)</f>
        <v>0</v>
      </c>
      <c r="G36" s="37"/>
      <c r="H36" s="37"/>
      <c r="I36" s="134">
        <v>0.15</v>
      </c>
      <c r="J36" s="133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47</v>
      </c>
      <c r="F37" s="133">
        <f>ROUND((SUM(BI117:BI168)),2)</f>
        <v>0</v>
      </c>
      <c r="G37" s="37"/>
      <c r="H37" s="37"/>
      <c r="I37" s="134">
        <v>0</v>
      </c>
      <c r="J37" s="133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23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5"/>
      <c r="D39" s="136" t="s">
        <v>48</v>
      </c>
      <c r="E39" s="80"/>
      <c r="F39" s="80"/>
      <c r="G39" s="137" t="s">
        <v>49</v>
      </c>
      <c r="H39" s="138" t="s">
        <v>50</v>
      </c>
      <c r="I39" s="139"/>
      <c r="J39" s="140">
        <f>SUM(J30:J37)</f>
        <v>0</v>
      </c>
      <c r="K39" s="141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23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9"/>
      <c r="L41" s="21"/>
    </row>
    <row r="42" spans="2:12" s="1" customFormat="1" ht="14.4" customHeight="1">
      <c r="B42" s="21"/>
      <c r="I42" s="119"/>
      <c r="L42" s="21"/>
    </row>
    <row r="43" spans="2:12" s="1" customFormat="1" ht="14.4" customHeight="1">
      <c r="B43" s="21"/>
      <c r="I43" s="119"/>
      <c r="L43" s="21"/>
    </row>
    <row r="44" spans="2:12" s="1" customFormat="1" ht="14.4" customHeight="1">
      <c r="B44" s="21"/>
      <c r="I44" s="119"/>
      <c r="L44" s="21"/>
    </row>
    <row r="45" spans="2:12" s="1" customFormat="1" ht="14.4" customHeight="1">
      <c r="B45" s="21"/>
      <c r="I45" s="119"/>
      <c r="L45" s="21"/>
    </row>
    <row r="46" spans="2:12" s="1" customFormat="1" ht="14.4" customHeight="1">
      <c r="B46" s="21"/>
      <c r="I46" s="119"/>
      <c r="L46" s="21"/>
    </row>
    <row r="47" spans="2:12" s="1" customFormat="1" ht="14.4" customHeight="1">
      <c r="B47" s="21"/>
      <c r="I47" s="119"/>
      <c r="L47" s="21"/>
    </row>
    <row r="48" spans="2:12" s="1" customFormat="1" ht="14.4" customHeight="1">
      <c r="B48" s="21"/>
      <c r="I48" s="119"/>
      <c r="L48" s="21"/>
    </row>
    <row r="49" spans="2:12" s="1" customFormat="1" ht="14.4" customHeight="1">
      <c r="B49" s="21"/>
      <c r="I49" s="119"/>
      <c r="L49" s="21"/>
    </row>
    <row r="50" spans="2:12" s="2" customFormat="1" ht="14.4" customHeight="1">
      <c r="B50" s="54"/>
      <c r="D50" s="55" t="s">
        <v>51</v>
      </c>
      <c r="E50" s="56"/>
      <c r="F50" s="56"/>
      <c r="G50" s="55" t="s">
        <v>52</v>
      </c>
      <c r="H50" s="56"/>
      <c r="I50" s="142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53</v>
      </c>
      <c r="E61" s="40"/>
      <c r="F61" s="143" t="s">
        <v>54</v>
      </c>
      <c r="G61" s="57" t="s">
        <v>53</v>
      </c>
      <c r="H61" s="40"/>
      <c r="I61" s="144"/>
      <c r="J61" s="145" t="s">
        <v>54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55</v>
      </c>
      <c r="E65" s="58"/>
      <c r="F65" s="58"/>
      <c r="G65" s="55" t="s">
        <v>56</v>
      </c>
      <c r="H65" s="58"/>
      <c r="I65" s="146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53</v>
      </c>
      <c r="E76" s="40"/>
      <c r="F76" s="143" t="s">
        <v>54</v>
      </c>
      <c r="G76" s="57" t="s">
        <v>53</v>
      </c>
      <c r="H76" s="40"/>
      <c r="I76" s="144"/>
      <c r="J76" s="145" t="s">
        <v>54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7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48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107</v>
      </c>
      <c r="D82" s="37"/>
      <c r="E82" s="37"/>
      <c r="F82" s="37"/>
      <c r="G82" s="37"/>
      <c r="H82" s="37"/>
      <c r="I82" s="123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3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123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2" t="str">
        <f>E7</f>
        <v>III/19347 a III/19348 Kvíčovice (2.etapa)</v>
      </c>
      <c r="F85" s="31"/>
      <c r="G85" s="31"/>
      <c r="H85" s="31"/>
      <c r="I85" s="123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105</v>
      </c>
      <c r="D86" s="37"/>
      <c r="E86" s="37"/>
      <c r="F86" s="37"/>
      <c r="G86" s="37"/>
      <c r="H86" s="37"/>
      <c r="I86" s="123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VRN - Vedlejší rozpočtové náklady</v>
      </c>
      <c r="F87" s="37"/>
      <c r="G87" s="37"/>
      <c r="H87" s="37"/>
      <c r="I87" s="123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23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19</v>
      </c>
      <c r="D89" s="37"/>
      <c r="E89" s="37"/>
      <c r="F89" s="26" t="str">
        <f>F12</f>
        <v xml:space="preserve"> </v>
      </c>
      <c r="G89" s="37"/>
      <c r="H89" s="37"/>
      <c r="I89" s="124" t="s">
        <v>21</v>
      </c>
      <c r="J89" s="68" t="str">
        <f>IF(J12="","",J12)</f>
        <v>23. 2. 2020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23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 xml:space="preserve"> </v>
      </c>
      <c r="G91" s="37"/>
      <c r="H91" s="37"/>
      <c r="I91" s="124" t="s">
        <v>29</v>
      </c>
      <c r="J91" s="35" t="str">
        <f>E21</f>
        <v>U-PROJEKT DOS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4" t="s">
        <v>33</v>
      </c>
      <c r="J92" s="35" t="str">
        <f>E24</f>
        <v>SPRINCL s.r.o.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23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49" t="s">
        <v>108</v>
      </c>
      <c r="D94" s="135"/>
      <c r="E94" s="135"/>
      <c r="F94" s="135"/>
      <c r="G94" s="135"/>
      <c r="H94" s="135"/>
      <c r="I94" s="150"/>
      <c r="J94" s="151" t="s">
        <v>109</v>
      </c>
      <c r="K94" s="135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23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52" t="s">
        <v>110</v>
      </c>
      <c r="D96" s="37"/>
      <c r="E96" s="37"/>
      <c r="F96" s="37"/>
      <c r="G96" s="37"/>
      <c r="H96" s="37"/>
      <c r="I96" s="123"/>
      <c r="J96" s="95">
        <f>J117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111</v>
      </c>
    </row>
    <row r="97" spans="1:31" s="9" customFormat="1" ht="24.95" customHeight="1">
      <c r="A97" s="9"/>
      <c r="B97" s="153"/>
      <c r="C97" s="9"/>
      <c r="D97" s="154" t="s">
        <v>1105</v>
      </c>
      <c r="E97" s="155"/>
      <c r="F97" s="155"/>
      <c r="G97" s="155"/>
      <c r="H97" s="155"/>
      <c r="I97" s="156"/>
      <c r="J97" s="157">
        <f>J118</f>
        <v>0</v>
      </c>
      <c r="K97" s="9"/>
      <c r="L97" s="15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7"/>
      <c r="B98" s="38"/>
      <c r="C98" s="37"/>
      <c r="D98" s="37"/>
      <c r="E98" s="37"/>
      <c r="F98" s="37"/>
      <c r="G98" s="37"/>
      <c r="H98" s="37"/>
      <c r="I98" s="123"/>
      <c r="J98" s="37"/>
      <c r="K98" s="37"/>
      <c r="L98" s="54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59"/>
      <c r="C99" s="60"/>
      <c r="D99" s="60"/>
      <c r="E99" s="60"/>
      <c r="F99" s="60"/>
      <c r="G99" s="60"/>
      <c r="H99" s="60"/>
      <c r="I99" s="147"/>
      <c r="J99" s="60"/>
      <c r="K99" s="60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pans="1:31" s="2" customFormat="1" ht="6.95" customHeight="1">
      <c r="A103" s="37"/>
      <c r="B103" s="61"/>
      <c r="C103" s="62"/>
      <c r="D103" s="62"/>
      <c r="E103" s="62"/>
      <c r="F103" s="62"/>
      <c r="G103" s="62"/>
      <c r="H103" s="62"/>
      <c r="I103" s="148"/>
      <c r="J103" s="62"/>
      <c r="K103" s="62"/>
      <c r="L103" s="54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24.95" customHeight="1">
      <c r="A104" s="37"/>
      <c r="B104" s="38"/>
      <c r="C104" s="22" t="s">
        <v>121</v>
      </c>
      <c r="D104" s="37"/>
      <c r="E104" s="37"/>
      <c r="F104" s="37"/>
      <c r="G104" s="37"/>
      <c r="H104" s="37"/>
      <c r="I104" s="123"/>
      <c r="J104" s="37"/>
      <c r="K104" s="37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38"/>
      <c r="C105" s="37"/>
      <c r="D105" s="37"/>
      <c r="E105" s="37"/>
      <c r="F105" s="37"/>
      <c r="G105" s="37"/>
      <c r="H105" s="37"/>
      <c r="I105" s="123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2" customHeight="1">
      <c r="A106" s="37"/>
      <c r="B106" s="38"/>
      <c r="C106" s="31" t="s">
        <v>15</v>
      </c>
      <c r="D106" s="37"/>
      <c r="E106" s="37"/>
      <c r="F106" s="37"/>
      <c r="G106" s="37"/>
      <c r="H106" s="37"/>
      <c r="I106" s="123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6.5" customHeight="1">
      <c r="A107" s="37"/>
      <c r="B107" s="38"/>
      <c r="C107" s="37"/>
      <c r="D107" s="37"/>
      <c r="E107" s="122" t="str">
        <f>E7</f>
        <v>III/19347 a III/19348 Kvíčovice (2.etapa)</v>
      </c>
      <c r="F107" s="31"/>
      <c r="G107" s="31"/>
      <c r="H107" s="31"/>
      <c r="I107" s="123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105</v>
      </c>
      <c r="D108" s="37"/>
      <c r="E108" s="37"/>
      <c r="F108" s="37"/>
      <c r="G108" s="37"/>
      <c r="H108" s="37"/>
      <c r="I108" s="123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6.5" customHeight="1">
      <c r="A109" s="37"/>
      <c r="B109" s="38"/>
      <c r="C109" s="37"/>
      <c r="D109" s="37"/>
      <c r="E109" s="66" t="str">
        <f>E9</f>
        <v>VRN - Vedlejší rozpočtové náklady</v>
      </c>
      <c r="F109" s="37"/>
      <c r="G109" s="37"/>
      <c r="H109" s="37"/>
      <c r="I109" s="123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7"/>
      <c r="D110" s="37"/>
      <c r="E110" s="37"/>
      <c r="F110" s="37"/>
      <c r="G110" s="37"/>
      <c r="H110" s="37"/>
      <c r="I110" s="123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19</v>
      </c>
      <c r="D111" s="37"/>
      <c r="E111" s="37"/>
      <c r="F111" s="26" t="str">
        <f>F12</f>
        <v xml:space="preserve"> </v>
      </c>
      <c r="G111" s="37"/>
      <c r="H111" s="37"/>
      <c r="I111" s="124" t="s">
        <v>21</v>
      </c>
      <c r="J111" s="68" t="str">
        <f>IF(J12="","",J12)</f>
        <v>23. 2. 2020</v>
      </c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7"/>
      <c r="D112" s="37"/>
      <c r="E112" s="37"/>
      <c r="F112" s="37"/>
      <c r="G112" s="37"/>
      <c r="H112" s="37"/>
      <c r="I112" s="123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5.65" customHeight="1">
      <c r="A113" s="37"/>
      <c r="B113" s="38"/>
      <c r="C113" s="31" t="s">
        <v>23</v>
      </c>
      <c r="D113" s="37"/>
      <c r="E113" s="37"/>
      <c r="F113" s="26" t="str">
        <f>E15</f>
        <v xml:space="preserve"> </v>
      </c>
      <c r="G113" s="37"/>
      <c r="H113" s="37"/>
      <c r="I113" s="124" t="s">
        <v>29</v>
      </c>
      <c r="J113" s="35" t="str">
        <f>E21</f>
        <v>U-PROJEKT DOS s.r.o.</v>
      </c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27</v>
      </c>
      <c r="D114" s="37"/>
      <c r="E114" s="37"/>
      <c r="F114" s="26" t="str">
        <f>IF(E18="","",E18)</f>
        <v>Vyplň údaj</v>
      </c>
      <c r="G114" s="37"/>
      <c r="H114" s="37"/>
      <c r="I114" s="124" t="s">
        <v>33</v>
      </c>
      <c r="J114" s="35" t="str">
        <f>E24</f>
        <v>SPRINCL s.r.o.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0.3" customHeight="1">
      <c r="A115" s="37"/>
      <c r="B115" s="38"/>
      <c r="C115" s="37"/>
      <c r="D115" s="37"/>
      <c r="E115" s="37"/>
      <c r="F115" s="37"/>
      <c r="G115" s="37"/>
      <c r="H115" s="37"/>
      <c r="I115" s="123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11" customFormat="1" ht="29.25" customHeight="1">
      <c r="A116" s="163"/>
      <c r="B116" s="164"/>
      <c r="C116" s="165" t="s">
        <v>122</v>
      </c>
      <c r="D116" s="166" t="s">
        <v>63</v>
      </c>
      <c r="E116" s="166" t="s">
        <v>59</v>
      </c>
      <c r="F116" s="166" t="s">
        <v>60</v>
      </c>
      <c r="G116" s="166" t="s">
        <v>123</v>
      </c>
      <c r="H116" s="166" t="s">
        <v>124</v>
      </c>
      <c r="I116" s="167" t="s">
        <v>125</v>
      </c>
      <c r="J116" s="166" t="s">
        <v>109</v>
      </c>
      <c r="K116" s="168" t="s">
        <v>126</v>
      </c>
      <c r="L116" s="169"/>
      <c r="M116" s="85" t="s">
        <v>1</v>
      </c>
      <c r="N116" s="86" t="s">
        <v>42</v>
      </c>
      <c r="O116" s="86" t="s">
        <v>127</v>
      </c>
      <c r="P116" s="86" t="s">
        <v>128</v>
      </c>
      <c r="Q116" s="86" t="s">
        <v>129</v>
      </c>
      <c r="R116" s="86" t="s">
        <v>130</v>
      </c>
      <c r="S116" s="86" t="s">
        <v>131</v>
      </c>
      <c r="T116" s="87" t="s">
        <v>132</v>
      </c>
      <c r="U116" s="163"/>
      <c r="V116" s="163"/>
      <c r="W116" s="163"/>
      <c r="X116" s="163"/>
      <c r="Y116" s="163"/>
      <c r="Z116" s="163"/>
      <c r="AA116" s="163"/>
      <c r="AB116" s="163"/>
      <c r="AC116" s="163"/>
      <c r="AD116" s="163"/>
      <c r="AE116" s="163"/>
    </row>
    <row r="117" spans="1:63" s="2" customFormat="1" ht="22.8" customHeight="1">
      <c r="A117" s="37"/>
      <c r="B117" s="38"/>
      <c r="C117" s="92" t="s">
        <v>133</v>
      </c>
      <c r="D117" s="37"/>
      <c r="E117" s="37"/>
      <c r="F117" s="37"/>
      <c r="G117" s="37"/>
      <c r="H117" s="37"/>
      <c r="I117" s="123"/>
      <c r="J117" s="170">
        <f>BK117</f>
        <v>0</v>
      </c>
      <c r="K117" s="37"/>
      <c r="L117" s="38"/>
      <c r="M117" s="88"/>
      <c r="N117" s="72"/>
      <c r="O117" s="89"/>
      <c r="P117" s="171">
        <f>P118</f>
        <v>0</v>
      </c>
      <c r="Q117" s="89"/>
      <c r="R117" s="171">
        <f>R118</f>
        <v>0</v>
      </c>
      <c r="S117" s="89"/>
      <c r="T117" s="172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8" t="s">
        <v>77</v>
      </c>
      <c r="AU117" s="18" t="s">
        <v>111</v>
      </c>
      <c r="BK117" s="173">
        <f>BK118</f>
        <v>0</v>
      </c>
    </row>
    <row r="118" spans="1:63" s="12" customFormat="1" ht="25.9" customHeight="1">
      <c r="A118" s="12"/>
      <c r="B118" s="174"/>
      <c r="C118" s="12"/>
      <c r="D118" s="175" t="s">
        <v>77</v>
      </c>
      <c r="E118" s="176" t="s">
        <v>101</v>
      </c>
      <c r="F118" s="176" t="s">
        <v>102</v>
      </c>
      <c r="G118" s="12"/>
      <c r="H118" s="12"/>
      <c r="I118" s="177"/>
      <c r="J118" s="178">
        <f>BK118</f>
        <v>0</v>
      </c>
      <c r="K118" s="12"/>
      <c r="L118" s="174"/>
      <c r="M118" s="179"/>
      <c r="N118" s="180"/>
      <c r="O118" s="180"/>
      <c r="P118" s="181">
        <f>SUM(P119:P168)</f>
        <v>0</v>
      </c>
      <c r="Q118" s="180"/>
      <c r="R118" s="181">
        <f>SUM(R119:R168)</f>
        <v>0</v>
      </c>
      <c r="S118" s="180"/>
      <c r="T118" s="182">
        <f>SUM(T119:T168)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75" t="s">
        <v>174</v>
      </c>
      <c r="AT118" s="183" t="s">
        <v>77</v>
      </c>
      <c r="AU118" s="183" t="s">
        <v>78</v>
      </c>
      <c r="AY118" s="175" t="s">
        <v>136</v>
      </c>
      <c r="BK118" s="184">
        <f>SUM(BK119:BK168)</f>
        <v>0</v>
      </c>
    </row>
    <row r="119" spans="1:65" s="2" customFormat="1" ht="16.5" customHeight="1">
      <c r="A119" s="37"/>
      <c r="B119" s="187"/>
      <c r="C119" s="188" t="s">
        <v>86</v>
      </c>
      <c r="D119" s="188" t="s">
        <v>139</v>
      </c>
      <c r="E119" s="189" t="s">
        <v>1222</v>
      </c>
      <c r="F119" s="190" t="s">
        <v>1223</v>
      </c>
      <c r="G119" s="191" t="s">
        <v>883</v>
      </c>
      <c r="H119" s="192">
        <v>1</v>
      </c>
      <c r="I119" s="193"/>
      <c r="J119" s="192">
        <f>ROUND(I119*H119,2)</f>
        <v>0</v>
      </c>
      <c r="K119" s="190" t="s">
        <v>143</v>
      </c>
      <c r="L119" s="38"/>
      <c r="M119" s="194" t="s">
        <v>1</v>
      </c>
      <c r="N119" s="195" t="s">
        <v>43</v>
      </c>
      <c r="O119" s="76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8" t="s">
        <v>144</v>
      </c>
      <c r="AT119" s="198" t="s">
        <v>139</v>
      </c>
      <c r="AU119" s="198" t="s">
        <v>86</v>
      </c>
      <c r="AY119" s="18" t="s">
        <v>136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8" t="s">
        <v>86</v>
      </c>
      <c r="BK119" s="199">
        <f>ROUND(I119*H119,2)</f>
        <v>0</v>
      </c>
      <c r="BL119" s="18" t="s">
        <v>144</v>
      </c>
      <c r="BM119" s="198" t="s">
        <v>1224</v>
      </c>
    </row>
    <row r="120" spans="1:47" s="2" customFormat="1" ht="12">
      <c r="A120" s="37"/>
      <c r="B120" s="38"/>
      <c r="C120" s="37"/>
      <c r="D120" s="200" t="s">
        <v>146</v>
      </c>
      <c r="E120" s="37"/>
      <c r="F120" s="201" t="s">
        <v>1223</v>
      </c>
      <c r="G120" s="37"/>
      <c r="H120" s="37"/>
      <c r="I120" s="123"/>
      <c r="J120" s="37"/>
      <c r="K120" s="37"/>
      <c r="L120" s="38"/>
      <c r="M120" s="202"/>
      <c r="N120" s="203"/>
      <c r="O120" s="76"/>
      <c r="P120" s="76"/>
      <c r="Q120" s="76"/>
      <c r="R120" s="76"/>
      <c r="S120" s="76"/>
      <c r="T120" s="7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8" t="s">
        <v>146</v>
      </c>
      <c r="AU120" s="18" t="s">
        <v>86</v>
      </c>
    </row>
    <row r="121" spans="1:51" s="13" customFormat="1" ht="12">
      <c r="A121" s="13"/>
      <c r="B121" s="204"/>
      <c r="C121" s="13"/>
      <c r="D121" s="200" t="s">
        <v>148</v>
      </c>
      <c r="E121" s="205" t="s">
        <v>1</v>
      </c>
      <c r="F121" s="206" t="s">
        <v>1223</v>
      </c>
      <c r="G121" s="13"/>
      <c r="H121" s="205" t="s">
        <v>1</v>
      </c>
      <c r="I121" s="207"/>
      <c r="J121" s="13"/>
      <c r="K121" s="13"/>
      <c r="L121" s="204"/>
      <c r="M121" s="208"/>
      <c r="N121" s="209"/>
      <c r="O121" s="209"/>
      <c r="P121" s="209"/>
      <c r="Q121" s="209"/>
      <c r="R121" s="209"/>
      <c r="S121" s="209"/>
      <c r="T121" s="21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05" t="s">
        <v>148</v>
      </c>
      <c r="AU121" s="205" t="s">
        <v>86</v>
      </c>
      <c r="AV121" s="13" t="s">
        <v>86</v>
      </c>
      <c r="AW121" s="13" t="s">
        <v>32</v>
      </c>
      <c r="AX121" s="13" t="s">
        <v>78</v>
      </c>
      <c r="AY121" s="205" t="s">
        <v>136</v>
      </c>
    </row>
    <row r="122" spans="1:51" s="14" customFormat="1" ht="12">
      <c r="A122" s="14"/>
      <c r="B122" s="211"/>
      <c r="C122" s="14"/>
      <c r="D122" s="200" t="s">
        <v>148</v>
      </c>
      <c r="E122" s="212" t="s">
        <v>1</v>
      </c>
      <c r="F122" s="213" t="s">
        <v>86</v>
      </c>
      <c r="G122" s="14"/>
      <c r="H122" s="214">
        <v>1</v>
      </c>
      <c r="I122" s="215"/>
      <c r="J122" s="14"/>
      <c r="K122" s="14"/>
      <c r="L122" s="211"/>
      <c r="M122" s="216"/>
      <c r="N122" s="217"/>
      <c r="O122" s="217"/>
      <c r="P122" s="217"/>
      <c r="Q122" s="217"/>
      <c r="R122" s="217"/>
      <c r="S122" s="217"/>
      <c r="T122" s="21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12" t="s">
        <v>148</v>
      </c>
      <c r="AU122" s="212" t="s">
        <v>86</v>
      </c>
      <c r="AV122" s="14" t="s">
        <v>88</v>
      </c>
      <c r="AW122" s="14" t="s">
        <v>32</v>
      </c>
      <c r="AX122" s="14" t="s">
        <v>78</v>
      </c>
      <c r="AY122" s="212" t="s">
        <v>136</v>
      </c>
    </row>
    <row r="123" spans="1:51" s="15" customFormat="1" ht="12">
      <c r="A123" s="15"/>
      <c r="B123" s="219"/>
      <c r="C123" s="15"/>
      <c r="D123" s="200" t="s">
        <v>148</v>
      </c>
      <c r="E123" s="220" t="s">
        <v>1</v>
      </c>
      <c r="F123" s="221" t="s">
        <v>151</v>
      </c>
      <c r="G123" s="15"/>
      <c r="H123" s="222">
        <v>1</v>
      </c>
      <c r="I123" s="223"/>
      <c r="J123" s="15"/>
      <c r="K123" s="15"/>
      <c r="L123" s="219"/>
      <c r="M123" s="224"/>
      <c r="N123" s="225"/>
      <c r="O123" s="225"/>
      <c r="P123" s="225"/>
      <c r="Q123" s="225"/>
      <c r="R123" s="225"/>
      <c r="S123" s="225"/>
      <c r="T123" s="226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20" t="s">
        <v>148</v>
      </c>
      <c r="AU123" s="220" t="s">
        <v>86</v>
      </c>
      <c r="AV123" s="15" t="s">
        <v>144</v>
      </c>
      <c r="AW123" s="15" t="s">
        <v>32</v>
      </c>
      <c r="AX123" s="15" t="s">
        <v>86</v>
      </c>
      <c r="AY123" s="220" t="s">
        <v>136</v>
      </c>
    </row>
    <row r="124" spans="1:65" s="2" customFormat="1" ht="16.5" customHeight="1">
      <c r="A124" s="37"/>
      <c r="B124" s="187"/>
      <c r="C124" s="188" t="s">
        <v>88</v>
      </c>
      <c r="D124" s="188" t="s">
        <v>139</v>
      </c>
      <c r="E124" s="189" t="s">
        <v>1225</v>
      </c>
      <c r="F124" s="190" t="s">
        <v>1226</v>
      </c>
      <c r="G124" s="191" t="s">
        <v>883</v>
      </c>
      <c r="H124" s="192">
        <v>1</v>
      </c>
      <c r="I124" s="193"/>
      <c r="J124" s="192">
        <f>ROUND(I124*H124,2)</f>
        <v>0</v>
      </c>
      <c r="K124" s="190" t="s">
        <v>143</v>
      </c>
      <c r="L124" s="38"/>
      <c r="M124" s="194" t="s">
        <v>1</v>
      </c>
      <c r="N124" s="195" t="s">
        <v>43</v>
      </c>
      <c r="O124" s="76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8" t="s">
        <v>144</v>
      </c>
      <c r="AT124" s="198" t="s">
        <v>139</v>
      </c>
      <c r="AU124" s="198" t="s">
        <v>86</v>
      </c>
      <c r="AY124" s="18" t="s">
        <v>136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8" t="s">
        <v>86</v>
      </c>
      <c r="BK124" s="199">
        <f>ROUND(I124*H124,2)</f>
        <v>0</v>
      </c>
      <c r="BL124" s="18" t="s">
        <v>144</v>
      </c>
      <c r="BM124" s="198" t="s">
        <v>1227</v>
      </c>
    </row>
    <row r="125" spans="1:47" s="2" customFormat="1" ht="12">
      <c r="A125" s="37"/>
      <c r="B125" s="38"/>
      <c r="C125" s="37"/>
      <c r="D125" s="200" t="s">
        <v>146</v>
      </c>
      <c r="E125" s="37"/>
      <c r="F125" s="201" t="s">
        <v>1226</v>
      </c>
      <c r="G125" s="37"/>
      <c r="H125" s="37"/>
      <c r="I125" s="123"/>
      <c r="J125" s="37"/>
      <c r="K125" s="37"/>
      <c r="L125" s="38"/>
      <c r="M125" s="202"/>
      <c r="N125" s="203"/>
      <c r="O125" s="76"/>
      <c r="P125" s="76"/>
      <c r="Q125" s="76"/>
      <c r="R125" s="76"/>
      <c r="S125" s="76"/>
      <c r="T125" s="7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146</v>
      </c>
      <c r="AU125" s="18" t="s">
        <v>86</v>
      </c>
    </row>
    <row r="126" spans="1:51" s="13" customFormat="1" ht="12">
      <c r="A126" s="13"/>
      <c r="B126" s="204"/>
      <c r="C126" s="13"/>
      <c r="D126" s="200" t="s">
        <v>148</v>
      </c>
      <c r="E126" s="205" t="s">
        <v>1</v>
      </c>
      <c r="F126" s="206" t="s">
        <v>1226</v>
      </c>
      <c r="G126" s="13"/>
      <c r="H126" s="205" t="s">
        <v>1</v>
      </c>
      <c r="I126" s="207"/>
      <c r="J126" s="13"/>
      <c r="K126" s="13"/>
      <c r="L126" s="204"/>
      <c r="M126" s="208"/>
      <c r="N126" s="209"/>
      <c r="O126" s="209"/>
      <c r="P126" s="209"/>
      <c r="Q126" s="209"/>
      <c r="R126" s="209"/>
      <c r="S126" s="209"/>
      <c r="T126" s="21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05" t="s">
        <v>148</v>
      </c>
      <c r="AU126" s="205" t="s">
        <v>86</v>
      </c>
      <c r="AV126" s="13" t="s">
        <v>86</v>
      </c>
      <c r="AW126" s="13" t="s">
        <v>32</v>
      </c>
      <c r="AX126" s="13" t="s">
        <v>78</v>
      </c>
      <c r="AY126" s="205" t="s">
        <v>136</v>
      </c>
    </row>
    <row r="127" spans="1:51" s="14" customFormat="1" ht="12">
      <c r="A127" s="14"/>
      <c r="B127" s="211"/>
      <c r="C127" s="14"/>
      <c r="D127" s="200" t="s">
        <v>148</v>
      </c>
      <c r="E127" s="212" t="s">
        <v>1</v>
      </c>
      <c r="F127" s="213" t="s">
        <v>86</v>
      </c>
      <c r="G127" s="14"/>
      <c r="H127" s="214">
        <v>1</v>
      </c>
      <c r="I127" s="215"/>
      <c r="J127" s="14"/>
      <c r="K127" s="14"/>
      <c r="L127" s="211"/>
      <c r="M127" s="216"/>
      <c r="N127" s="217"/>
      <c r="O127" s="217"/>
      <c r="P127" s="217"/>
      <c r="Q127" s="217"/>
      <c r="R127" s="217"/>
      <c r="S127" s="217"/>
      <c r="T127" s="21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12" t="s">
        <v>148</v>
      </c>
      <c r="AU127" s="212" t="s">
        <v>86</v>
      </c>
      <c r="AV127" s="14" t="s">
        <v>88</v>
      </c>
      <c r="AW127" s="14" t="s">
        <v>32</v>
      </c>
      <c r="AX127" s="14" t="s">
        <v>78</v>
      </c>
      <c r="AY127" s="212" t="s">
        <v>136</v>
      </c>
    </row>
    <row r="128" spans="1:51" s="15" customFormat="1" ht="12">
      <c r="A128" s="15"/>
      <c r="B128" s="219"/>
      <c r="C128" s="15"/>
      <c r="D128" s="200" t="s">
        <v>148</v>
      </c>
      <c r="E128" s="220" t="s">
        <v>1</v>
      </c>
      <c r="F128" s="221" t="s">
        <v>151</v>
      </c>
      <c r="G128" s="15"/>
      <c r="H128" s="222">
        <v>1</v>
      </c>
      <c r="I128" s="223"/>
      <c r="J128" s="15"/>
      <c r="K128" s="15"/>
      <c r="L128" s="219"/>
      <c r="M128" s="224"/>
      <c r="N128" s="225"/>
      <c r="O128" s="225"/>
      <c r="P128" s="225"/>
      <c r="Q128" s="225"/>
      <c r="R128" s="225"/>
      <c r="S128" s="225"/>
      <c r="T128" s="226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20" t="s">
        <v>148</v>
      </c>
      <c r="AU128" s="220" t="s">
        <v>86</v>
      </c>
      <c r="AV128" s="15" t="s">
        <v>144</v>
      </c>
      <c r="AW128" s="15" t="s">
        <v>32</v>
      </c>
      <c r="AX128" s="15" t="s">
        <v>86</v>
      </c>
      <c r="AY128" s="220" t="s">
        <v>136</v>
      </c>
    </row>
    <row r="129" spans="1:65" s="2" customFormat="1" ht="16.5" customHeight="1">
      <c r="A129" s="37"/>
      <c r="B129" s="187"/>
      <c r="C129" s="188" t="s">
        <v>157</v>
      </c>
      <c r="D129" s="188" t="s">
        <v>139</v>
      </c>
      <c r="E129" s="189" t="s">
        <v>1228</v>
      </c>
      <c r="F129" s="190" t="s">
        <v>1229</v>
      </c>
      <c r="G129" s="191" t="s">
        <v>883</v>
      </c>
      <c r="H129" s="192">
        <v>1</v>
      </c>
      <c r="I129" s="193"/>
      <c r="J129" s="192">
        <f>ROUND(I129*H129,2)</f>
        <v>0</v>
      </c>
      <c r="K129" s="190" t="s">
        <v>143</v>
      </c>
      <c r="L129" s="38"/>
      <c r="M129" s="194" t="s">
        <v>1</v>
      </c>
      <c r="N129" s="195" t="s">
        <v>43</v>
      </c>
      <c r="O129" s="76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8" t="s">
        <v>144</v>
      </c>
      <c r="AT129" s="198" t="s">
        <v>139</v>
      </c>
      <c r="AU129" s="198" t="s">
        <v>86</v>
      </c>
      <c r="AY129" s="18" t="s">
        <v>136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86</v>
      </c>
      <c r="BK129" s="199">
        <f>ROUND(I129*H129,2)</f>
        <v>0</v>
      </c>
      <c r="BL129" s="18" t="s">
        <v>144</v>
      </c>
      <c r="BM129" s="198" t="s">
        <v>1230</v>
      </c>
    </row>
    <row r="130" spans="1:47" s="2" customFormat="1" ht="12">
      <c r="A130" s="37"/>
      <c r="B130" s="38"/>
      <c r="C130" s="37"/>
      <c r="D130" s="200" t="s">
        <v>146</v>
      </c>
      <c r="E130" s="37"/>
      <c r="F130" s="201" t="s">
        <v>1229</v>
      </c>
      <c r="G130" s="37"/>
      <c r="H130" s="37"/>
      <c r="I130" s="123"/>
      <c r="J130" s="37"/>
      <c r="K130" s="37"/>
      <c r="L130" s="38"/>
      <c r="M130" s="202"/>
      <c r="N130" s="203"/>
      <c r="O130" s="76"/>
      <c r="P130" s="76"/>
      <c r="Q130" s="76"/>
      <c r="R130" s="76"/>
      <c r="S130" s="76"/>
      <c r="T130" s="7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8" t="s">
        <v>146</v>
      </c>
      <c r="AU130" s="18" t="s">
        <v>86</v>
      </c>
    </row>
    <row r="131" spans="1:51" s="13" customFormat="1" ht="12">
      <c r="A131" s="13"/>
      <c r="B131" s="204"/>
      <c r="C131" s="13"/>
      <c r="D131" s="200" t="s">
        <v>148</v>
      </c>
      <c r="E131" s="205" t="s">
        <v>1</v>
      </c>
      <c r="F131" s="206" t="s">
        <v>1229</v>
      </c>
      <c r="G131" s="13"/>
      <c r="H131" s="205" t="s">
        <v>1</v>
      </c>
      <c r="I131" s="207"/>
      <c r="J131" s="13"/>
      <c r="K131" s="13"/>
      <c r="L131" s="204"/>
      <c r="M131" s="208"/>
      <c r="N131" s="209"/>
      <c r="O131" s="209"/>
      <c r="P131" s="209"/>
      <c r="Q131" s="209"/>
      <c r="R131" s="209"/>
      <c r="S131" s="209"/>
      <c r="T131" s="21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05" t="s">
        <v>148</v>
      </c>
      <c r="AU131" s="205" t="s">
        <v>86</v>
      </c>
      <c r="AV131" s="13" t="s">
        <v>86</v>
      </c>
      <c r="AW131" s="13" t="s">
        <v>32</v>
      </c>
      <c r="AX131" s="13" t="s">
        <v>78</v>
      </c>
      <c r="AY131" s="205" t="s">
        <v>136</v>
      </c>
    </row>
    <row r="132" spans="1:51" s="14" customFormat="1" ht="12">
      <c r="A132" s="14"/>
      <c r="B132" s="211"/>
      <c r="C132" s="14"/>
      <c r="D132" s="200" t="s">
        <v>148</v>
      </c>
      <c r="E132" s="212" t="s">
        <v>1</v>
      </c>
      <c r="F132" s="213" t="s">
        <v>86</v>
      </c>
      <c r="G132" s="14"/>
      <c r="H132" s="214">
        <v>1</v>
      </c>
      <c r="I132" s="215"/>
      <c r="J132" s="14"/>
      <c r="K132" s="14"/>
      <c r="L132" s="211"/>
      <c r="M132" s="216"/>
      <c r="N132" s="217"/>
      <c r="O132" s="217"/>
      <c r="P132" s="217"/>
      <c r="Q132" s="217"/>
      <c r="R132" s="217"/>
      <c r="S132" s="217"/>
      <c r="T132" s="21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12" t="s">
        <v>148</v>
      </c>
      <c r="AU132" s="212" t="s">
        <v>86</v>
      </c>
      <c r="AV132" s="14" t="s">
        <v>88</v>
      </c>
      <c r="AW132" s="14" t="s">
        <v>32</v>
      </c>
      <c r="AX132" s="14" t="s">
        <v>78</v>
      </c>
      <c r="AY132" s="212" t="s">
        <v>136</v>
      </c>
    </row>
    <row r="133" spans="1:51" s="15" customFormat="1" ht="12">
      <c r="A133" s="15"/>
      <c r="B133" s="219"/>
      <c r="C133" s="15"/>
      <c r="D133" s="200" t="s">
        <v>148</v>
      </c>
      <c r="E133" s="220" t="s">
        <v>1</v>
      </c>
      <c r="F133" s="221" t="s">
        <v>151</v>
      </c>
      <c r="G133" s="15"/>
      <c r="H133" s="222">
        <v>1</v>
      </c>
      <c r="I133" s="223"/>
      <c r="J133" s="15"/>
      <c r="K133" s="15"/>
      <c r="L133" s="219"/>
      <c r="M133" s="224"/>
      <c r="N133" s="225"/>
      <c r="O133" s="225"/>
      <c r="P133" s="225"/>
      <c r="Q133" s="225"/>
      <c r="R133" s="225"/>
      <c r="S133" s="225"/>
      <c r="T133" s="22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20" t="s">
        <v>148</v>
      </c>
      <c r="AU133" s="220" t="s">
        <v>86</v>
      </c>
      <c r="AV133" s="15" t="s">
        <v>144</v>
      </c>
      <c r="AW133" s="15" t="s">
        <v>32</v>
      </c>
      <c r="AX133" s="15" t="s">
        <v>86</v>
      </c>
      <c r="AY133" s="220" t="s">
        <v>136</v>
      </c>
    </row>
    <row r="134" spans="1:65" s="2" customFormat="1" ht="16.5" customHeight="1">
      <c r="A134" s="37"/>
      <c r="B134" s="187"/>
      <c r="C134" s="188" t="s">
        <v>144</v>
      </c>
      <c r="D134" s="188" t="s">
        <v>139</v>
      </c>
      <c r="E134" s="189" t="s">
        <v>1231</v>
      </c>
      <c r="F134" s="190" t="s">
        <v>1232</v>
      </c>
      <c r="G134" s="191" t="s">
        <v>883</v>
      </c>
      <c r="H134" s="192">
        <v>1</v>
      </c>
      <c r="I134" s="193"/>
      <c r="J134" s="192">
        <f>ROUND(I134*H134,2)</f>
        <v>0</v>
      </c>
      <c r="K134" s="190" t="s">
        <v>143</v>
      </c>
      <c r="L134" s="38"/>
      <c r="M134" s="194" t="s">
        <v>1</v>
      </c>
      <c r="N134" s="195" t="s">
        <v>43</v>
      </c>
      <c r="O134" s="76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8" t="s">
        <v>144</v>
      </c>
      <c r="AT134" s="198" t="s">
        <v>139</v>
      </c>
      <c r="AU134" s="198" t="s">
        <v>86</v>
      </c>
      <c r="AY134" s="18" t="s">
        <v>136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86</v>
      </c>
      <c r="BK134" s="199">
        <f>ROUND(I134*H134,2)</f>
        <v>0</v>
      </c>
      <c r="BL134" s="18" t="s">
        <v>144</v>
      </c>
      <c r="BM134" s="198" t="s">
        <v>1233</v>
      </c>
    </row>
    <row r="135" spans="1:47" s="2" customFormat="1" ht="12">
      <c r="A135" s="37"/>
      <c r="B135" s="38"/>
      <c r="C135" s="37"/>
      <c r="D135" s="200" t="s">
        <v>146</v>
      </c>
      <c r="E135" s="37"/>
      <c r="F135" s="201" t="s">
        <v>1232</v>
      </c>
      <c r="G135" s="37"/>
      <c r="H135" s="37"/>
      <c r="I135" s="123"/>
      <c r="J135" s="37"/>
      <c r="K135" s="37"/>
      <c r="L135" s="38"/>
      <c r="M135" s="202"/>
      <c r="N135" s="203"/>
      <c r="O135" s="76"/>
      <c r="P135" s="76"/>
      <c r="Q135" s="76"/>
      <c r="R135" s="76"/>
      <c r="S135" s="76"/>
      <c r="T135" s="7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8" t="s">
        <v>146</v>
      </c>
      <c r="AU135" s="18" t="s">
        <v>86</v>
      </c>
    </row>
    <row r="136" spans="1:51" s="13" customFormat="1" ht="12">
      <c r="A136" s="13"/>
      <c r="B136" s="204"/>
      <c r="C136" s="13"/>
      <c r="D136" s="200" t="s">
        <v>148</v>
      </c>
      <c r="E136" s="205" t="s">
        <v>1</v>
      </c>
      <c r="F136" s="206" t="s">
        <v>1232</v>
      </c>
      <c r="G136" s="13"/>
      <c r="H136" s="205" t="s">
        <v>1</v>
      </c>
      <c r="I136" s="207"/>
      <c r="J136" s="13"/>
      <c r="K136" s="13"/>
      <c r="L136" s="204"/>
      <c r="M136" s="208"/>
      <c r="N136" s="209"/>
      <c r="O136" s="209"/>
      <c r="P136" s="209"/>
      <c r="Q136" s="209"/>
      <c r="R136" s="209"/>
      <c r="S136" s="209"/>
      <c r="T136" s="21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05" t="s">
        <v>148</v>
      </c>
      <c r="AU136" s="205" t="s">
        <v>86</v>
      </c>
      <c r="AV136" s="13" t="s">
        <v>86</v>
      </c>
      <c r="AW136" s="13" t="s">
        <v>32</v>
      </c>
      <c r="AX136" s="13" t="s">
        <v>78</v>
      </c>
      <c r="AY136" s="205" t="s">
        <v>136</v>
      </c>
    </row>
    <row r="137" spans="1:51" s="14" customFormat="1" ht="12">
      <c r="A137" s="14"/>
      <c r="B137" s="211"/>
      <c r="C137" s="14"/>
      <c r="D137" s="200" t="s">
        <v>148</v>
      </c>
      <c r="E137" s="212" t="s">
        <v>1</v>
      </c>
      <c r="F137" s="213" t="s">
        <v>86</v>
      </c>
      <c r="G137" s="14"/>
      <c r="H137" s="214">
        <v>1</v>
      </c>
      <c r="I137" s="215"/>
      <c r="J137" s="14"/>
      <c r="K137" s="14"/>
      <c r="L137" s="211"/>
      <c r="M137" s="216"/>
      <c r="N137" s="217"/>
      <c r="O137" s="217"/>
      <c r="P137" s="217"/>
      <c r="Q137" s="217"/>
      <c r="R137" s="217"/>
      <c r="S137" s="217"/>
      <c r="T137" s="21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12" t="s">
        <v>148</v>
      </c>
      <c r="AU137" s="212" t="s">
        <v>86</v>
      </c>
      <c r="AV137" s="14" t="s">
        <v>88</v>
      </c>
      <c r="AW137" s="14" t="s">
        <v>32</v>
      </c>
      <c r="AX137" s="14" t="s">
        <v>78</v>
      </c>
      <c r="AY137" s="212" t="s">
        <v>136</v>
      </c>
    </row>
    <row r="138" spans="1:51" s="15" customFormat="1" ht="12">
      <c r="A138" s="15"/>
      <c r="B138" s="219"/>
      <c r="C138" s="15"/>
      <c r="D138" s="200" t="s">
        <v>148</v>
      </c>
      <c r="E138" s="220" t="s">
        <v>1</v>
      </c>
      <c r="F138" s="221" t="s">
        <v>151</v>
      </c>
      <c r="G138" s="15"/>
      <c r="H138" s="222">
        <v>1</v>
      </c>
      <c r="I138" s="223"/>
      <c r="J138" s="15"/>
      <c r="K138" s="15"/>
      <c r="L138" s="219"/>
      <c r="M138" s="224"/>
      <c r="N138" s="225"/>
      <c r="O138" s="225"/>
      <c r="P138" s="225"/>
      <c r="Q138" s="225"/>
      <c r="R138" s="225"/>
      <c r="S138" s="225"/>
      <c r="T138" s="22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20" t="s">
        <v>148</v>
      </c>
      <c r="AU138" s="220" t="s">
        <v>86</v>
      </c>
      <c r="AV138" s="15" t="s">
        <v>144</v>
      </c>
      <c r="AW138" s="15" t="s">
        <v>32</v>
      </c>
      <c r="AX138" s="15" t="s">
        <v>86</v>
      </c>
      <c r="AY138" s="220" t="s">
        <v>136</v>
      </c>
    </row>
    <row r="139" spans="1:65" s="2" customFormat="1" ht="16.5" customHeight="1">
      <c r="A139" s="37"/>
      <c r="B139" s="187"/>
      <c r="C139" s="188" t="s">
        <v>174</v>
      </c>
      <c r="D139" s="188" t="s">
        <v>139</v>
      </c>
      <c r="E139" s="189" t="s">
        <v>1234</v>
      </c>
      <c r="F139" s="190" t="s">
        <v>1235</v>
      </c>
      <c r="G139" s="191" t="s">
        <v>883</v>
      </c>
      <c r="H139" s="192">
        <v>1</v>
      </c>
      <c r="I139" s="193"/>
      <c r="J139" s="192">
        <f>ROUND(I139*H139,2)</f>
        <v>0</v>
      </c>
      <c r="K139" s="190" t="s">
        <v>143</v>
      </c>
      <c r="L139" s="38"/>
      <c r="M139" s="194" t="s">
        <v>1</v>
      </c>
      <c r="N139" s="195" t="s">
        <v>43</v>
      </c>
      <c r="O139" s="76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8" t="s">
        <v>144</v>
      </c>
      <c r="AT139" s="198" t="s">
        <v>139</v>
      </c>
      <c r="AU139" s="198" t="s">
        <v>86</v>
      </c>
      <c r="AY139" s="18" t="s">
        <v>136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86</v>
      </c>
      <c r="BK139" s="199">
        <f>ROUND(I139*H139,2)</f>
        <v>0</v>
      </c>
      <c r="BL139" s="18" t="s">
        <v>144</v>
      </c>
      <c r="BM139" s="198" t="s">
        <v>1236</v>
      </c>
    </row>
    <row r="140" spans="1:47" s="2" customFormat="1" ht="12">
      <c r="A140" s="37"/>
      <c r="B140" s="38"/>
      <c r="C140" s="37"/>
      <c r="D140" s="200" t="s">
        <v>146</v>
      </c>
      <c r="E140" s="37"/>
      <c r="F140" s="201" t="s">
        <v>1235</v>
      </c>
      <c r="G140" s="37"/>
      <c r="H140" s="37"/>
      <c r="I140" s="123"/>
      <c r="J140" s="37"/>
      <c r="K140" s="37"/>
      <c r="L140" s="38"/>
      <c r="M140" s="202"/>
      <c r="N140" s="203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146</v>
      </c>
      <c r="AU140" s="18" t="s">
        <v>86</v>
      </c>
    </row>
    <row r="141" spans="1:51" s="13" customFormat="1" ht="12">
      <c r="A141" s="13"/>
      <c r="B141" s="204"/>
      <c r="C141" s="13"/>
      <c r="D141" s="200" t="s">
        <v>148</v>
      </c>
      <c r="E141" s="205" t="s">
        <v>1</v>
      </c>
      <c r="F141" s="206" t="s">
        <v>1235</v>
      </c>
      <c r="G141" s="13"/>
      <c r="H141" s="205" t="s">
        <v>1</v>
      </c>
      <c r="I141" s="207"/>
      <c r="J141" s="13"/>
      <c r="K141" s="13"/>
      <c r="L141" s="204"/>
      <c r="M141" s="208"/>
      <c r="N141" s="209"/>
      <c r="O141" s="209"/>
      <c r="P141" s="209"/>
      <c r="Q141" s="209"/>
      <c r="R141" s="209"/>
      <c r="S141" s="209"/>
      <c r="T141" s="21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05" t="s">
        <v>148</v>
      </c>
      <c r="AU141" s="205" t="s">
        <v>86</v>
      </c>
      <c r="AV141" s="13" t="s">
        <v>86</v>
      </c>
      <c r="AW141" s="13" t="s">
        <v>32</v>
      </c>
      <c r="AX141" s="13" t="s">
        <v>78</v>
      </c>
      <c r="AY141" s="205" t="s">
        <v>136</v>
      </c>
    </row>
    <row r="142" spans="1:51" s="14" customFormat="1" ht="12">
      <c r="A142" s="14"/>
      <c r="B142" s="211"/>
      <c r="C142" s="14"/>
      <c r="D142" s="200" t="s">
        <v>148</v>
      </c>
      <c r="E142" s="212" t="s">
        <v>1</v>
      </c>
      <c r="F142" s="213" t="s">
        <v>86</v>
      </c>
      <c r="G142" s="14"/>
      <c r="H142" s="214">
        <v>1</v>
      </c>
      <c r="I142" s="215"/>
      <c r="J142" s="14"/>
      <c r="K142" s="14"/>
      <c r="L142" s="211"/>
      <c r="M142" s="216"/>
      <c r="N142" s="217"/>
      <c r="O142" s="217"/>
      <c r="P142" s="217"/>
      <c r="Q142" s="217"/>
      <c r="R142" s="217"/>
      <c r="S142" s="217"/>
      <c r="T142" s="21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12" t="s">
        <v>148</v>
      </c>
      <c r="AU142" s="212" t="s">
        <v>86</v>
      </c>
      <c r="AV142" s="14" t="s">
        <v>88</v>
      </c>
      <c r="AW142" s="14" t="s">
        <v>32</v>
      </c>
      <c r="AX142" s="14" t="s">
        <v>78</v>
      </c>
      <c r="AY142" s="212" t="s">
        <v>136</v>
      </c>
    </row>
    <row r="143" spans="1:51" s="15" customFormat="1" ht="12">
      <c r="A143" s="15"/>
      <c r="B143" s="219"/>
      <c r="C143" s="15"/>
      <c r="D143" s="200" t="s">
        <v>148</v>
      </c>
      <c r="E143" s="220" t="s">
        <v>1</v>
      </c>
      <c r="F143" s="221" t="s">
        <v>151</v>
      </c>
      <c r="G143" s="15"/>
      <c r="H143" s="222">
        <v>1</v>
      </c>
      <c r="I143" s="223"/>
      <c r="J143" s="15"/>
      <c r="K143" s="15"/>
      <c r="L143" s="219"/>
      <c r="M143" s="224"/>
      <c r="N143" s="225"/>
      <c r="O143" s="225"/>
      <c r="P143" s="225"/>
      <c r="Q143" s="225"/>
      <c r="R143" s="225"/>
      <c r="S143" s="225"/>
      <c r="T143" s="226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20" t="s">
        <v>148</v>
      </c>
      <c r="AU143" s="220" t="s">
        <v>86</v>
      </c>
      <c r="AV143" s="15" t="s">
        <v>144</v>
      </c>
      <c r="AW143" s="15" t="s">
        <v>32</v>
      </c>
      <c r="AX143" s="15" t="s">
        <v>86</v>
      </c>
      <c r="AY143" s="220" t="s">
        <v>136</v>
      </c>
    </row>
    <row r="144" spans="1:65" s="2" customFormat="1" ht="16.5" customHeight="1">
      <c r="A144" s="37"/>
      <c r="B144" s="187"/>
      <c r="C144" s="188" t="s">
        <v>181</v>
      </c>
      <c r="D144" s="188" t="s">
        <v>139</v>
      </c>
      <c r="E144" s="189" t="s">
        <v>1237</v>
      </c>
      <c r="F144" s="190" t="s">
        <v>1238</v>
      </c>
      <c r="G144" s="191" t="s">
        <v>883</v>
      </c>
      <c r="H144" s="192">
        <v>1</v>
      </c>
      <c r="I144" s="193"/>
      <c r="J144" s="192">
        <f>ROUND(I144*H144,2)</f>
        <v>0</v>
      </c>
      <c r="K144" s="190" t="s">
        <v>143</v>
      </c>
      <c r="L144" s="38"/>
      <c r="M144" s="194" t="s">
        <v>1</v>
      </c>
      <c r="N144" s="195" t="s">
        <v>43</v>
      </c>
      <c r="O144" s="76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8" t="s">
        <v>144</v>
      </c>
      <c r="AT144" s="198" t="s">
        <v>139</v>
      </c>
      <c r="AU144" s="198" t="s">
        <v>86</v>
      </c>
      <c r="AY144" s="18" t="s">
        <v>136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86</v>
      </c>
      <c r="BK144" s="199">
        <f>ROUND(I144*H144,2)</f>
        <v>0</v>
      </c>
      <c r="BL144" s="18" t="s">
        <v>144</v>
      </c>
      <c r="BM144" s="198" t="s">
        <v>1239</v>
      </c>
    </row>
    <row r="145" spans="1:47" s="2" customFormat="1" ht="12">
      <c r="A145" s="37"/>
      <c r="B145" s="38"/>
      <c r="C145" s="37"/>
      <c r="D145" s="200" t="s">
        <v>146</v>
      </c>
      <c r="E145" s="37"/>
      <c r="F145" s="201" t="s">
        <v>1238</v>
      </c>
      <c r="G145" s="37"/>
      <c r="H145" s="37"/>
      <c r="I145" s="123"/>
      <c r="J145" s="37"/>
      <c r="K145" s="37"/>
      <c r="L145" s="38"/>
      <c r="M145" s="202"/>
      <c r="N145" s="203"/>
      <c r="O145" s="76"/>
      <c r="P145" s="76"/>
      <c r="Q145" s="76"/>
      <c r="R145" s="76"/>
      <c r="S145" s="76"/>
      <c r="T145" s="7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8" t="s">
        <v>146</v>
      </c>
      <c r="AU145" s="18" t="s">
        <v>86</v>
      </c>
    </row>
    <row r="146" spans="1:51" s="13" customFormat="1" ht="12">
      <c r="A146" s="13"/>
      <c r="B146" s="204"/>
      <c r="C146" s="13"/>
      <c r="D146" s="200" t="s">
        <v>148</v>
      </c>
      <c r="E146" s="205" t="s">
        <v>1</v>
      </c>
      <c r="F146" s="206" t="s">
        <v>1238</v>
      </c>
      <c r="G146" s="13"/>
      <c r="H146" s="205" t="s">
        <v>1</v>
      </c>
      <c r="I146" s="207"/>
      <c r="J146" s="13"/>
      <c r="K146" s="13"/>
      <c r="L146" s="204"/>
      <c r="M146" s="208"/>
      <c r="N146" s="209"/>
      <c r="O146" s="209"/>
      <c r="P146" s="209"/>
      <c r="Q146" s="209"/>
      <c r="R146" s="209"/>
      <c r="S146" s="209"/>
      <c r="T146" s="21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5" t="s">
        <v>148</v>
      </c>
      <c r="AU146" s="205" t="s">
        <v>86</v>
      </c>
      <c r="AV146" s="13" t="s">
        <v>86</v>
      </c>
      <c r="AW146" s="13" t="s">
        <v>32</v>
      </c>
      <c r="AX146" s="13" t="s">
        <v>78</v>
      </c>
      <c r="AY146" s="205" t="s">
        <v>136</v>
      </c>
    </row>
    <row r="147" spans="1:51" s="14" customFormat="1" ht="12">
      <c r="A147" s="14"/>
      <c r="B147" s="211"/>
      <c r="C147" s="14"/>
      <c r="D147" s="200" t="s">
        <v>148</v>
      </c>
      <c r="E147" s="212" t="s">
        <v>1</v>
      </c>
      <c r="F147" s="213" t="s">
        <v>86</v>
      </c>
      <c r="G147" s="14"/>
      <c r="H147" s="214">
        <v>1</v>
      </c>
      <c r="I147" s="215"/>
      <c r="J147" s="14"/>
      <c r="K147" s="14"/>
      <c r="L147" s="211"/>
      <c r="M147" s="216"/>
      <c r="N147" s="217"/>
      <c r="O147" s="217"/>
      <c r="P147" s="217"/>
      <c r="Q147" s="217"/>
      <c r="R147" s="217"/>
      <c r="S147" s="217"/>
      <c r="T147" s="21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12" t="s">
        <v>148</v>
      </c>
      <c r="AU147" s="212" t="s">
        <v>86</v>
      </c>
      <c r="AV147" s="14" t="s">
        <v>88</v>
      </c>
      <c r="AW147" s="14" t="s">
        <v>32</v>
      </c>
      <c r="AX147" s="14" t="s">
        <v>78</v>
      </c>
      <c r="AY147" s="212" t="s">
        <v>136</v>
      </c>
    </row>
    <row r="148" spans="1:51" s="15" customFormat="1" ht="12">
      <c r="A148" s="15"/>
      <c r="B148" s="219"/>
      <c r="C148" s="15"/>
      <c r="D148" s="200" t="s">
        <v>148</v>
      </c>
      <c r="E148" s="220" t="s">
        <v>1</v>
      </c>
      <c r="F148" s="221" t="s">
        <v>151</v>
      </c>
      <c r="G148" s="15"/>
      <c r="H148" s="222">
        <v>1</v>
      </c>
      <c r="I148" s="223"/>
      <c r="J148" s="15"/>
      <c r="K148" s="15"/>
      <c r="L148" s="219"/>
      <c r="M148" s="224"/>
      <c r="N148" s="225"/>
      <c r="O148" s="225"/>
      <c r="P148" s="225"/>
      <c r="Q148" s="225"/>
      <c r="R148" s="225"/>
      <c r="S148" s="225"/>
      <c r="T148" s="226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20" t="s">
        <v>148</v>
      </c>
      <c r="AU148" s="220" t="s">
        <v>86</v>
      </c>
      <c r="AV148" s="15" t="s">
        <v>144</v>
      </c>
      <c r="AW148" s="15" t="s">
        <v>32</v>
      </c>
      <c r="AX148" s="15" t="s">
        <v>86</v>
      </c>
      <c r="AY148" s="220" t="s">
        <v>136</v>
      </c>
    </row>
    <row r="149" spans="1:65" s="2" customFormat="1" ht="16.5" customHeight="1">
      <c r="A149" s="37"/>
      <c r="B149" s="187"/>
      <c r="C149" s="188" t="s">
        <v>188</v>
      </c>
      <c r="D149" s="188" t="s">
        <v>139</v>
      </c>
      <c r="E149" s="189" t="s">
        <v>1240</v>
      </c>
      <c r="F149" s="190" t="s">
        <v>1241</v>
      </c>
      <c r="G149" s="191" t="s">
        <v>407</v>
      </c>
      <c r="H149" s="192">
        <v>18</v>
      </c>
      <c r="I149" s="193"/>
      <c r="J149" s="192">
        <f>ROUND(I149*H149,2)</f>
        <v>0</v>
      </c>
      <c r="K149" s="190" t="s">
        <v>143</v>
      </c>
      <c r="L149" s="38"/>
      <c r="M149" s="194" t="s">
        <v>1</v>
      </c>
      <c r="N149" s="195" t="s">
        <v>43</v>
      </c>
      <c r="O149" s="76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8" t="s">
        <v>144</v>
      </c>
      <c r="AT149" s="198" t="s">
        <v>139</v>
      </c>
      <c r="AU149" s="198" t="s">
        <v>86</v>
      </c>
      <c r="AY149" s="18" t="s">
        <v>136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86</v>
      </c>
      <c r="BK149" s="199">
        <f>ROUND(I149*H149,2)</f>
        <v>0</v>
      </c>
      <c r="BL149" s="18" t="s">
        <v>144</v>
      </c>
      <c r="BM149" s="198" t="s">
        <v>1242</v>
      </c>
    </row>
    <row r="150" spans="1:47" s="2" customFormat="1" ht="12">
      <c r="A150" s="37"/>
      <c r="B150" s="38"/>
      <c r="C150" s="37"/>
      <c r="D150" s="200" t="s">
        <v>146</v>
      </c>
      <c r="E150" s="37"/>
      <c r="F150" s="201" t="s">
        <v>1241</v>
      </c>
      <c r="G150" s="37"/>
      <c r="H150" s="37"/>
      <c r="I150" s="123"/>
      <c r="J150" s="37"/>
      <c r="K150" s="37"/>
      <c r="L150" s="38"/>
      <c r="M150" s="202"/>
      <c r="N150" s="203"/>
      <c r="O150" s="76"/>
      <c r="P150" s="76"/>
      <c r="Q150" s="76"/>
      <c r="R150" s="76"/>
      <c r="S150" s="76"/>
      <c r="T150" s="7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8" t="s">
        <v>146</v>
      </c>
      <c r="AU150" s="18" t="s">
        <v>86</v>
      </c>
    </row>
    <row r="151" spans="1:51" s="13" customFormat="1" ht="12">
      <c r="A151" s="13"/>
      <c r="B151" s="204"/>
      <c r="C151" s="13"/>
      <c r="D151" s="200" t="s">
        <v>148</v>
      </c>
      <c r="E151" s="205" t="s">
        <v>1</v>
      </c>
      <c r="F151" s="206" t="s">
        <v>1241</v>
      </c>
      <c r="G151" s="13"/>
      <c r="H151" s="205" t="s">
        <v>1</v>
      </c>
      <c r="I151" s="207"/>
      <c r="J151" s="13"/>
      <c r="K151" s="13"/>
      <c r="L151" s="204"/>
      <c r="M151" s="208"/>
      <c r="N151" s="209"/>
      <c r="O151" s="209"/>
      <c r="P151" s="209"/>
      <c r="Q151" s="209"/>
      <c r="R151" s="209"/>
      <c r="S151" s="209"/>
      <c r="T151" s="21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5" t="s">
        <v>148</v>
      </c>
      <c r="AU151" s="205" t="s">
        <v>86</v>
      </c>
      <c r="AV151" s="13" t="s">
        <v>86</v>
      </c>
      <c r="AW151" s="13" t="s">
        <v>32</v>
      </c>
      <c r="AX151" s="13" t="s">
        <v>78</v>
      </c>
      <c r="AY151" s="205" t="s">
        <v>136</v>
      </c>
    </row>
    <row r="152" spans="1:51" s="14" customFormat="1" ht="12">
      <c r="A152" s="14"/>
      <c r="B152" s="211"/>
      <c r="C152" s="14"/>
      <c r="D152" s="200" t="s">
        <v>148</v>
      </c>
      <c r="E152" s="212" t="s">
        <v>1</v>
      </c>
      <c r="F152" s="213" t="s">
        <v>1243</v>
      </c>
      <c r="G152" s="14"/>
      <c r="H152" s="214">
        <v>18</v>
      </c>
      <c r="I152" s="215"/>
      <c r="J152" s="14"/>
      <c r="K152" s="14"/>
      <c r="L152" s="211"/>
      <c r="M152" s="216"/>
      <c r="N152" s="217"/>
      <c r="O152" s="217"/>
      <c r="P152" s="217"/>
      <c r="Q152" s="217"/>
      <c r="R152" s="217"/>
      <c r="S152" s="217"/>
      <c r="T152" s="21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12" t="s">
        <v>148</v>
      </c>
      <c r="AU152" s="212" t="s">
        <v>86</v>
      </c>
      <c r="AV152" s="14" t="s">
        <v>88</v>
      </c>
      <c r="AW152" s="14" t="s">
        <v>32</v>
      </c>
      <c r="AX152" s="14" t="s">
        <v>78</v>
      </c>
      <c r="AY152" s="212" t="s">
        <v>136</v>
      </c>
    </row>
    <row r="153" spans="1:51" s="15" customFormat="1" ht="12">
      <c r="A153" s="15"/>
      <c r="B153" s="219"/>
      <c r="C153" s="15"/>
      <c r="D153" s="200" t="s">
        <v>148</v>
      </c>
      <c r="E153" s="220" t="s">
        <v>1</v>
      </c>
      <c r="F153" s="221" t="s">
        <v>151</v>
      </c>
      <c r="G153" s="15"/>
      <c r="H153" s="222">
        <v>18</v>
      </c>
      <c r="I153" s="223"/>
      <c r="J153" s="15"/>
      <c r="K153" s="15"/>
      <c r="L153" s="219"/>
      <c r="M153" s="224"/>
      <c r="N153" s="225"/>
      <c r="O153" s="225"/>
      <c r="P153" s="225"/>
      <c r="Q153" s="225"/>
      <c r="R153" s="225"/>
      <c r="S153" s="225"/>
      <c r="T153" s="22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20" t="s">
        <v>148</v>
      </c>
      <c r="AU153" s="220" t="s">
        <v>86</v>
      </c>
      <c r="AV153" s="15" t="s">
        <v>144</v>
      </c>
      <c r="AW153" s="15" t="s">
        <v>32</v>
      </c>
      <c r="AX153" s="15" t="s">
        <v>86</v>
      </c>
      <c r="AY153" s="220" t="s">
        <v>136</v>
      </c>
    </row>
    <row r="154" spans="1:65" s="2" customFormat="1" ht="16.5" customHeight="1">
      <c r="A154" s="37"/>
      <c r="B154" s="187"/>
      <c r="C154" s="188" t="s">
        <v>195</v>
      </c>
      <c r="D154" s="188" t="s">
        <v>139</v>
      </c>
      <c r="E154" s="189" t="s">
        <v>1244</v>
      </c>
      <c r="F154" s="190" t="s">
        <v>1245</v>
      </c>
      <c r="G154" s="191" t="s">
        <v>883</v>
      </c>
      <c r="H154" s="192">
        <v>1</v>
      </c>
      <c r="I154" s="193"/>
      <c r="J154" s="192">
        <f>ROUND(I154*H154,2)</f>
        <v>0</v>
      </c>
      <c r="K154" s="190" t="s">
        <v>143</v>
      </c>
      <c r="L154" s="38"/>
      <c r="M154" s="194" t="s">
        <v>1</v>
      </c>
      <c r="N154" s="195" t="s">
        <v>43</v>
      </c>
      <c r="O154" s="76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8" t="s">
        <v>1219</v>
      </c>
      <c r="AT154" s="198" t="s">
        <v>139</v>
      </c>
      <c r="AU154" s="198" t="s">
        <v>86</v>
      </c>
      <c r="AY154" s="18" t="s">
        <v>136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86</v>
      </c>
      <c r="BK154" s="199">
        <f>ROUND(I154*H154,2)</f>
        <v>0</v>
      </c>
      <c r="BL154" s="18" t="s">
        <v>1219</v>
      </c>
      <c r="BM154" s="198" t="s">
        <v>1246</v>
      </c>
    </row>
    <row r="155" spans="1:47" s="2" customFormat="1" ht="12">
      <c r="A155" s="37"/>
      <c r="B155" s="38"/>
      <c r="C155" s="37"/>
      <c r="D155" s="200" t="s">
        <v>146</v>
      </c>
      <c r="E155" s="37"/>
      <c r="F155" s="201" t="s">
        <v>1245</v>
      </c>
      <c r="G155" s="37"/>
      <c r="H155" s="37"/>
      <c r="I155" s="123"/>
      <c r="J155" s="37"/>
      <c r="K155" s="37"/>
      <c r="L155" s="38"/>
      <c r="M155" s="202"/>
      <c r="N155" s="203"/>
      <c r="O155" s="76"/>
      <c r="P155" s="76"/>
      <c r="Q155" s="76"/>
      <c r="R155" s="76"/>
      <c r="S155" s="76"/>
      <c r="T155" s="7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8" t="s">
        <v>146</v>
      </c>
      <c r="AU155" s="18" t="s">
        <v>86</v>
      </c>
    </row>
    <row r="156" spans="1:51" s="13" customFormat="1" ht="12">
      <c r="A156" s="13"/>
      <c r="B156" s="204"/>
      <c r="C156" s="13"/>
      <c r="D156" s="200" t="s">
        <v>148</v>
      </c>
      <c r="E156" s="205" t="s">
        <v>1</v>
      </c>
      <c r="F156" s="206" t="s">
        <v>1245</v>
      </c>
      <c r="G156" s="13"/>
      <c r="H156" s="205" t="s">
        <v>1</v>
      </c>
      <c r="I156" s="207"/>
      <c r="J156" s="13"/>
      <c r="K156" s="13"/>
      <c r="L156" s="204"/>
      <c r="M156" s="208"/>
      <c r="N156" s="209"/>
      <c r="O156" s="209"/>
      <c r="P156" s="209"/>
      <c r="Q156" s="209"/>
      <c r="R156" s="209"/>
      <c r="S156" s="209"/>
      <c r="T156" s="21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05" t="s">
        <v>148</v>
      </c>
      <c r="AU156" s="205" t="s">
        <v>86</v>
      </c>
      <c r="AV156" s="13" t="s">
        <v>86</v>
      </c>
      <c r="AW156" s="13" t="s">
        <v>32</v>
      </c>
      <c r="AX156" s="13" t="s">
        <v>78</v>
      </c>
      <c r="AY156" s="205" t="s">
        <v>136</v>
      </c>
    </row>
    <row r="157" spans="1:51" s="14" customFormat="1" ht="12">
      <c r="A157" s="14"/>
      <c r="B157" s="211"/>
      <c r="C157" s="14"/>
      <c r="D157" s="200" t="s">
        <v>148</v>
      </c>
      <c r="E157" s="212" t="s">
        <v>1</v>
      </c>
      <c r="F157" s="213" t="s">
        <v>86</v>
      </c>
      <c r="G157" s="14"/>
      <c r="H157" s="214">
        <v>1</v>
      </c>
      <c r="I157" s="215"/>
      <c r="J157" s="14"/>
      <c r="K157" s="14"/>
      <c r="L157" s="211"/>
      <c r="M157" s="216"/>
      <c r="N157" s="217"/>
      <c r="O157" s="217"/>
      <c r="P157" s="217"/>
      <c r="Q157" s="217"/>
      <c r="R157" s="217"/>
      <c r="S157" s="217"/>
      <c r="T157" s="218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12" t="s">
        <v>148</v>
      </c>
      <c r="AU157" s="212" t="s">
        <v>86</v>
      </c>
      <c r="AV157" s="14" t="s">
        <v>88</v>
      </c>
      <c r="AW157" s="14" t="s">
        <v>32</v>
      </c>
      <c r="AX157" s="14" t="s">
        <v>78</v>
      </c>
      <c r="AY157" s="212" t="s">
        <v>136</v>
      </c>
    </row>
    <row r="158" spans="1:51" s="15" customFormat="1" ht="12">
      <c r="A158" s="15"/>
      <c r="B158" s="219"/>
      <c r="C158" s="15"/>
      <c r="D158" s="200" t="s">
        <v>148</v>
      </c>
      <c r="E158" s="220" t="s">
        <v>1</v>
      </c>
      <c r="F158" s="221" t="s">
        <v>151</v>
      </c>
      <c r="G158" s="15"/>
      <c r="H158" s="222">
        <v>1</v>
      </c>
      <c r="I158" s="223"/>
      <c r="J158" s="15"/>
      <c r="K158" s="15"/>
      <c r="L158" s="219"/>
      <c r="M158" s="224"/>
      <c r="N158" s="225"/>
      <c r="O158" s="225"/>
      <c r="P158" s="225"/>
      <c r="Q158" s="225"/>
      <c r="R158" s="225"/>
      <c r="S158" s="225"/>
      <c r="T158" s="22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20" t="s">
        <v>148</v>
      </c>
      <c r="AU158" s="220" t="s">
        <v>86</v>
      </c>
      <c r="AV158" s="15" t="s">
        <v>144</v>
      </c>
      <c r="AW158" s="15" t="s">
        <v>32</v>
      </c>
      <c r="AX158" s="15" t="s">
        <v>86</v>
      </c>
      <c r="AY158" s="220" t="s">
        <v>136</v>
      </c>
    </row>
    <row r="159" spans="1:65" s="2" customFormat="1" ht="16.5" customHeight="1">
      <c r="A159" s="37"/>
      <c r="B159" s="187"/>
      <c r="C159" s="188" t="s">
        <v>202</v>
      </c>
      <c r="D159" s="188" t="s">
        <v>139</v>
      </c>
      <c r="E159" s="189" t="s">
        <v>1247</v>
      </c>
      <c r="F159" s="190" t="s">
        <v>1248</v>
      </c>
      <c r="G159" s="191" t="s">
        <v>883</v>
      </c>
      <c r="H159" s="192">
        <v>1</v>
      </c>
      <c r="I159" s="193"/>
      <c r="J159" s="192">
        <f>ROUND(I159*H159,2)</f>
        <v>0</v>
      </c>
      <c r="K159" s="190" t="s">
        <v>1</v>
      </c>
      <c r="L159" s="38"/>
      <c r="M159" s="194" t="s">
        <v>1</v>
      </c>
      <c r="N159" s="195" t="s">
        <v>43</v>
      </c>
      <c r="O159" s="76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8" t="s">
        <v>144</v>
      </c>
      <c r="AT159" s="198" t="s">
        <v>139</v>
      </c>
      <c r="AU159" s="198" t="s">
        <v>86</v>
      </c>
      <c r="AY159" s="18" t="s">
        <v>136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86</v>
      </c>
      <c r="BK159" s="199">
        <f>ROUND(I159*H159,2)</f>
        <v>0</v>
      </c>
      <c r="BL159" s="18" t="s">
        <v>144</v>
      </c>
      <c r="BM159" s="198" t="s">
        <v>1249</v>
      </c>
    </row>
    <row r="160" spans="1:47" s="2" customFormat="1" ht="12">
      <c r="A160" s="37"/>
      <c r="B160" s="38"/>
      <c r="C160" s="37"/>
      <c r="D160" s="200" t="s">
        <v>146</v>
      </c>
      <c r="E160" s="37"/>
      <c r="F160" s="201" t="s">
        <v>1248</v>
      </c>
      <c r="G160" s="37"/>
      <c r="H160" s="37"/>
      <c r="I160" s="123"/>
      <c r="J160" s="37"/>
      <c r="K160" s="37"/>
      <c r="L160" s="38"/>
      <c r="M160" s="202"/>
      <c r="N160" s="203"/>
      <c r="O160" s="76"/>
      <c r="P160" s="76"/>
      <c r="Q160" s="76"/>
      <c r="R160" s="76"/>
      <c r="S160" s="76"/>
      <c r="T160" s="7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8" t="s">
        <v>146</v>
      </c>
      <c r="AU160" s="18" t="s">
        <v>86</v>
      </c>
    </row>
    <row r="161" spans="1:51" s="13" customFormat="1" ht="12">
      <c r="A161" s="13"/>
      <c r="B161" s="204"/>
      <c r="C161" s="13"/>
      <c r="D161" s="200" t="s">
        <v>148</v>
      </c>
      <c r="E161" s="205" t="s">
        <v>1</v>
      </c>
      <c r="F161" s="206" t="s">
        <v>1250</v>
      </c>
      <c r="G161" s="13"/>
      <c r="H161" s="205" t="s">
        <v>1</v>
      </c>
      <c r="I161" s="207"/>
      <c r="J161" s="13"/>
      <c r="K161" s="13"/>
      <c r="L161" s="204"/>
      <c r="M161" s="208"/>
      <c r="N161" s="209"/>
      <c r="O161" s="209"/>
      <c r="P161" s="209"/>
      <c r="Q161" s="209"/>
      <c r="R161" s="209"/>
      <c r="S161" s="209"/>
      <c r="T161" s="21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5" t="s">
        <v>148</v>
      </c>
      <c r="AU161" s="205" t="s">
        <v>86</v>
      </c>
      <c r="AV161" s="13" t="s">
        <v>86</v>
      </c>
      <c r="AW161" s="13" t="s">
        <v>32</v>
      </c>
      <c r="AX161" s="13" t="s">
        <v>78</v>
      </c>
      <c r="AY161" s="205" t="s">
        <v>136</v>
      </c>
    </row>
    <row r="162" spans="1:51" s="14" customFormat="1" ht="12">
      <c r="A162" s="14"/>
      <c r="B162" s="211"/>
      <c r="C162" s="14"/>
      <c r="D162" s="200" t="s">
        <v>148</v>
      </c>
      <c r="E162" s="212" t="s">
        <v>1</v>
      </c>
      <c r="F162" s="213" t="s">
        <v>86</v>
      </c>
      <c r="G162" s="14"/>
      <c r="H162" s="214">
        <v>1</v>
      </c>
      <c r="I162" s="215"/>
      <c r="J162" s="14"/>
      <c r="K162" s="14"/>
      <c r="L162" s="211"/>
      <c r="M162" s="216"/>
      <c r="N162" s="217"/>
      <c r="O162" s="217"/>
      <c r="P162" s="217"/>
      <c r="Q162" s="217"/>
      <c r="R162" s="217"/>
      <c r="S162" s="217"/>
      <c r="T162" s="21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12" t="s">
        <v>148</v>
      </c>
      <c r="AU162" s="212" t="s">
        <v>86</v>
      </c>
      <c r="AV162" s="14" t="s">
        <v>88</v>
      </c>
      <c r="AW162" s="14" t="s">
        <v>32</v>
      </c>
      <c r="AX162" s="14" t="s">
        <v>78</v>
      </c>
      <c r="AY162" s="212" t="s">
        <v>136</v>
      </c>
    </row>
    <row r="163" spans="1:51" s="15" customFormat="1" ht="12">
      <c r="A163" s="15"/>
      <c r="B163" s="219"/>
      <c r="C163" s="15"/>
      <c r="D163" s="200" t="s">
        <v>148</v>
      </c>
      <c r="E163" s="220" t="s">
        <v>1</v>
      </c>
      <c r="F163" s="221" t="s">
        <v>151</v>
      </c>
      <c r="G163" s="15"/>
      <c r="H163" s="222">
        <v>1</v>
      </c>
      <c r="I163" s="223"/>
      <c r="J163" s="15"/>
      <c r="K163" s="15"/>
      <c r="L163" s="219"/>
      <c r="M163" s="224"/>
      <c r="N163" s="225"/>
      <c r="O163" s="225"/>
      <c r="P163" s="225"/>
      <c r="Q163" s="225"/>
      <c r="R163" s="225"/>
      <c r="S163" s="225"/>
      <c r="T163" s="22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20" t="s">
        <v>148</v>
      </c>
      <c r="AU163" s="220" t="s">
        <v>86</v>
      </c>
      <c r="AV163" s="15" t="s">
        <v>144</v>
      </c>
      <c r="AW163" s="15" t="s">
        <v>32</v>
      </c>
      <c r="AX163" s="15" t="s">
        <v>86</v>
      </c>
      <c r="AY163" s="220" t="s">
        <v>136</v>
      </c>
    </row>
    <row r="164" spans="1:65" s="2" customFormat="1" ht="16.5" customHeight="1">
      <c r="A164" s="37"/>
      <c r="B164" s="187"/>
      <c r="C164" s="188" t="s">
        <v>208</v>
      </c>
      <c r="D164" s="188" t="s">
        <v>139</v>
      </c>
      <c r="E164" s="189" t="s">
        <v>1251</v>
      </c>
      <c r="F164" s="190" t="s">
        <v>1252</v>
      </c>
      <c r="G164" s="191" t="s">
        <v>407</v>
      </c>
      <c r="H164" s="192">
        <v>5</v>
      </c>
      <c r="I164" s="193"/>
      <c r="J164" s="192">
        <f>ROUND(I164*H164,2)</f>
        <v>0</v>
      </c>
      <c r="K164" s="190" t="s">
        <v>1</v>
      </c>
      <c r="L164" s="38"/>
      <c r="M164" s="194" t="s">
        <v>1</v>
      </c>
      <c r="N164" s="195" t="s">
        <v>43</v>
      </c>
      <c r="O164" s="76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8" t="s">
        <v>144</v>
      </c>
      <c r="AT164" s="198" t="s">
        <v>139</v>
      </c>
      <c r="AU164" s="198" t="s">
        <v>86</v>
      </c>
      <c r="AY164" s="18" t="s">
        <v>136</v>
      </c>
      <c r="BE164" s="199">
        <f>IF(N164="základní",J164,0)</f>
        <v>0</v>
      </c>
      <c r="BF164" s="199">
        <f>IF(N164="snížená",J164,0)</f>
        <v>0</v>
      </c>
      <c r="BG164" s="199">
        <f>IF(N164="zákl. přenesená",J164,0)</f>
        <v>0</v>
      </c>
      <c r="BH164" s="199">
        <f>IF(N164="sníž. přenesená",J164,0)</f>
        <v>0</v>
      </c>
      <c r="BI164" s="199">
        <f>IF(N164="nulová",J164,0)</f>
        <v>0</v>
      </c>
      <c r="BJ164" s="18" t="s">
        <v>86</v>
      </c>
      <c r="BK164" s="199">
        <f>ROUND(I164*H164,2)</f>
        <v>0</v>
      </c>
      <c r="BL164" s="18" t="s">
        <v>144</v>
      </c>
      <c r="BM164" s="198" t="s">
        <v>1253</v>
      </c>
    </row>
    <row r="165" spans="1:47" s="2" customFormat="1" ht="12">
      <c r="A165" s="37"/>
      <c r="B165" s="38"/>
      <c r="C165" s="37"/>
      <c r="D165" s="200" t="s">
        <v>146</v>
      </c>
      <c r="E165" s="37"/>
      <c r="F165" s="201" t="s">
        <v>1252</v>
      </c>
      <c r="G165" s="37"/>
      <c r="H165" s="37"/>
      <c r="I165" s="123"/>
      <c r="J165" s="37"/>
      <c r="K165" s="37"/>
      <c r="L165" s="38"/>
      <c r="M165" s="202"/>
      <c r="N165" s="203"/>
      <c r="O165" s="76"/>
      <c r="P165" s="76"/>
      <c r="Q165" s="76"/>
      <c r="R165" s="76"/>
      <c r="S165" s="76"/>
      <c r="T165" s="7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8" t="s">
        <v>146</v>
      </c>
      <c r="AU165" s="18" t="s">
        <v>86</v>
      </c>
    </row>
    <row r="166" spans="1:51" s="13" customFormat="1" ht="12">
      <c r="A166" s="13"/>
      <c r="B166" s="204"/>
      <c r="C166" s="13"/>
      <c r="D166" s="200" t="s">
        <v>148</v>
      </c>
      <c r="E166" s="205" t="s">
        <v>1</v>
      </c>
      <c r="F166" s="206" t="s">
        <v>1254</v>
      </c>
      <c r="G166" s="13"/>
      <c r="H166" s="205" t="s">
        <v>1</v>
      </c>
      <c r="I166" s="207"/>
      <c r="J166" s="13"/>
      <c r="K166" s="13"/>
      <c r="L166" s="204"/>
      <c r="M166" s="208"/>
      <c r="N166" s="209"/>
      <c r="O166" s="209"/>
      <c r="P166" s="209"/>
      <c r="Q166" s="209"/>
      <c r="R166" s="209"/>
      <c r="S166" s="209"/>
      <c r="T166" s="21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5" t="s">
        <v>148</v>
      </c>
      <c r="AU166" s="205" t="s">
        <v>86</v>
      </c>
      <c r="AV166" s="13" t="s">
        <v>86</v>
      </c>
      <c r="AW166" s="13" t="s">
        <v>32</v>
      </c>
      <c r="AX166" s="13" t="s">
        <v>78</v>
      </c>
      <c r="AY166" s="205" t="s">
        <v>136</v>
      </c>
    </row>
    <row r="167" spans="1:51" s="14" customFormat="1" ht="12">
      <c r="A167" s="14"/>
      <c r="B167" s="211"/>
      <c r="C167" s="14"/>
      <c r="D167" s="200" t="s">
        <v>148</v>
      </c>
      <c r="E167" s="212" t="s">
        <v>1</v>
      </c>
      <c r="F167" s="213" t="s">
        <v>1255</v>
      </c>
      <c r="G167" s="14"/>
      <c r="H167" s="214">
        <v>5</v>
      </c>
      <c r="I167" s="215"/>
      <c r="J167" s="14"/>
      <c r="K167" s="14"/>
      <c r="L167" s="211"/>
      <c r="M167" s="216"/>
      <c r="N167" s="217"/>
      <c r="O167" s="217"/>
      <c r="P167" s="217"/>
      <c r="Q167" s="217"/>
      <c r="R167" s="217"/>
      <c r="S167" s="217"/>
      <c r="T167" s="21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12" t="s">
        <v>148</v>
      </c>
      <c r="AU167" s="212" t="s">
        <v>86</v>
      </c>
      <c r="AV167" s="14" t="s">
        <v>88</v>
      </c>
      <c r="AW167" s="14" t="s">
        <v>32</v>
      </c>
      <c r="AX167" s="14" t="s">
        <v>78</v>
      </c>
      <c r="AY167" s="212" t="s">
        <v>136</v>
      </c>
    </row>
    <row r="168" spans="1:51" s="15" customFormat="1" ht="12">
      <c r="A168" s="15"/>
      <c r="B168" s="219"/>
      <c r="C168" s="15"/>
      <c r="D168" s="200" t="s">
        <v>148</v>
      </c>
      <c r="E168" s="220" t="s">
        <v>1</v>
      </c>
      <c r="F168" s="221" t="s">
        <v>151</v>
      </c>
      <c r="G168" s="15"/>
      <c r="H168" s="222">
        <v>5</v>
      </c>
      <c r="I168" s="223"/>
      <c r="J168" s="15"/>
      <c r="K168" s="15"/>
      <c r="L168" s="219"/>
      <c r="M168" s="236"/>
      <c r="N168" s="237"/>
      <c r="O168" s="237"/>
      <c r="P168" s="237"/>
      <c r="Q168" s="237"/>
      <c r="R168" s="237"/>
      <c r="S168" s="237"/>
      <c r="T168" s="238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20" t="s">
        <v>148</v>
      </c>
      <c r="AU168" s="220" t="s">
        <v>86</v>
      </c>
      <c r="AV168" s="15" t="s">
        <v>144</v>
      </c>
      <c r="AW168" s="15" t="s">
        <v>32</v>
      </c>
      <c r="AX168" s="15" t="s">
        <v>86</v>
      </c>
      <c r="AY168" s="220" t="s">
        <v>136</v>
      </c>
    </row>
    <row r="169" spans="1:31" s="2" customFormat="1" ht="6.95" customHeight="1">
      <c r="A169" s="37"/>
      <c r="B169" s="59"/>
      <c r="C169" s="60"/>
      <c r="D169" s="60"/>
      <c r="E169" s="60"/>
      <c r="F169" s="60"/>
      <c r="G169" s="60"/>
      <c r="H169" s="60"/>
      <c r="I169" s="147"/>
      <c r="J169" s="60"/>
      <c r="K169" s="60"/>
      <c r="L169" s="38"/>
      <c r="M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</sheetData>
  <autoFilter ref="C116:K168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Šprincl</dc:creator>
  <cp:keywords/>
  <dc:description/>
  <cp:lastModifiedBy>David Šprincl</cp:lastModifiedBy>
  <dcterms:created xsi:type="dcterms:W3CDTF">2020-02-24T17:00:16Z</dcterms:created>
  <dcterms:modified xsi:type="dcterms:W3CDTF">2020-02-24T17:00:23Z</dcterms:modified>
  <cp:category/>
  <cp:version/>
  <cp:contentType/>
  <cp:contentStatus/>
</cp:coreProperties>
</file>